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1\Downloads\"/>
    </mc:Choice>
  </mc:AlternateContent>
  <bookViews>
    <workbookView xWindow="0" yWindow="0" windowWidth="23040" windowHeight="9072" tabRatio="976" firstSheet="1" activeTab="1"/>
  </bookViews>
  <sheets>
    <sheet name="Balanza ENERO 2023" sheetId="57" state="hidden" r:id="rId1"/>
    <sheet name="Inventario" sheetId="10" r:id="rId2"/>
    <sheet name="Ingresos" sheetId="16" r:id="rId3"/>
    <sheet name="DEUDA" sheetId="62" r:id="rId4"/>
    <sheet name="CONTROL AUDITORIA" sheetId="63" r:id="rId5"/>
  </sheets>
  <externalReferences>
    <externalReference r:id="rId6"/>
    <externalReference r:id="rId7"/>
  </externalReferences>
  <definedNames>
    <definedName name="ARA_Threshold">[1]Lead!$O$2</definedName>
    <definedName name="ARP_Threshold">[1]Lead!$N$2</definedName>
    <definedName name="AS2DocOpenMode" hidden="1">"AS2DocumentEdit"</definedName>
    <definedName name="AS2ReportLS" hidden="1">1</definedName>
    <definedName name="AS2SyncStepLS" hidden="1">0</definedName>
    <definedName name="AS2TickmarkLS" hidden="1">#REF!</definedName>
    <definedName name="AS2VersionLS" hidden="1">300</definedName>
    <definedName name="BG_Del" hidden="1">15</definedName>
    <definedName name="BG_Ins" hidden="1">4</definedName>
    <definedName name="BG_Mod" hidden="1">6</definedName>
    <definedName name="L_Adjust">[1]Links!$H:$H</definedName>
    <definedName name="L_AJE_Tot">[1]Links!$G:$G</definedName>
    <definedName name="L_CY_Beg">[1]Links!$F:$F</definedName>
    <definedName name="L_CY_End">[1]Links!$J:$J</definedName>
    <definedName name="L_PY_End">[1]Links!$K:$K</definedName>
    <definedName name="L_RJE_Tot">[1]Links!$I:$I</definedName>
    <definedName name="S_Adjust_Data">[1]Lead!$I$1:$I$904</definedName>
    <definedName name="S_AJE_Tot_Data">[1]Lead!$H$1:$H$904</definedName>
    <definedName name="S_CY_Beg_Data">[1]Lead!$F$1:$F$904</definedName>
    <definedName name="S_CY_End_Data">[1]Lead!$K$1:$K$904</definedName>
    <definedName name="S_PY_End_Data">[1]Lead!$M$1:$M$904</definedName>
    <definedName name="S_RJE_Tot_Data">[1]Lead!$J$1:$J$904</definedName>
    <definedName name="_xlnm.Print_Titles" localSheetId="0">'Balanza ENERO 2023'!$1:$6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8" i="63" l="1"/>
  <c r="I18" i="63"/>
  <c r="F18" i="63"/>
  <c r="K11" i="63"/>
  <c r="K10" i="63"/>
  <c r="K9" i="63"/>
  <c r="K18" i="63" s="1"/>
  <c r="D42" i="16" l="1"/>
  <c r="D41" i="16"/>
  <c r="E32" i="16"/>
  <c r="E25" i="16"/>
  <c r="E10" i="16"/>
  <c r="S18" i="62"/>
  <c r="R18" i="62"/>
  <c r="Q18" i="62"/>
  <c r="P18" i="62"/>
  <c r="O18" i="62"/>
  <c r="N18" i="62"/>
  <c r="M18" i="62"/>
  <c r="L18" i="62"/>
  <c r="K18" i="62"/>
  <c r="J18" i="62"/>
  <c r="I18" i="62"/>
  <c r="H18" i="62"/>
  <c r="G18" i="62"/>
  <c r="T17" i="62"/>
  <c r="T16" i="62"/>
  <c r="T15" i="62"/>
  <c r="T14" i="62"/>
  <c r="T13" i="62"/>
  <c r="T12" i="62"/>
  <c r="T11" i="62"/>
  <c r="T10" i="62"/>
  <c r="T9" i="62"/>
  <c r="T8" i="62"/>
  <c r="E33" i="16" l="1"/>
  <c r="T18" i="62"/>
  <c r="B12" i="10"/>
  <c r="B15" i="10" s="1"/>
  <c r="A7" i="10"/>
  <c r="A5" i="10" s="1"/>
  <c r="F22" i="57" l="1"/>
  <c r="F19" i="57"/>
  <c r="F20" i="57"/>
  <c r="F21" i="57"/>
  <c r="F18" i="57"/>
  <c r="F26" i="57" l="1"/>
  <c r="F27" i="57"/>
  <c r="F28" i="57"/>
  <c r="F29" i="57"/>
  <c r="F30" i="57"/>
  <c r="F31" i="57"/>
  <c r="F32" i="57"/>
  <c r="F33" i="57"/>
  <c r="F34" i="57"/>
  <c r="F25" i="57"/>
  <c r="F23" i="57"/>
  <c r="F24" i="57"/>
  <c r="E35" i="57"/>
  <c r="D35" i="57" l="1"/>
  <c r="F12" i="57" l="1"/>
  <c r="F13" i="57"/>
  <c r="F14" i="57"/>
  <c r="F15" i="57"/>
  <c r="F16" i="57"/>
  <c r="F17" i="57"/>
  <c r="F10" i="57"/>
  <c r="F11" i="57"/>
  <c r="F9" i="57"/>
  <c r="F35" i="57" l="1"/>
</calcChain>
</file>

<file path=xl/sharedStrings.xml><?xml version="1.0" encoding="utf-8"?>
<sst xmlns="http://schemas.openxmlformats.org/spreadsheetml/2006/main" count="190" uniqueCount="176">
  <si>
    <t xml:space="preserve">BALANZA DE COMPROBACION </t>
  </si>
  <si>
    <t>(Valores en RD$)</t>
  </si>
  <si>
    <t>SALDO INICIAL</t>
  </si>
  <si>
    <t>CUENTA</t>
  </si>
  <si>
    <t>CONCEPTO</t>
  </si>
  <si>
    <t>DEBITO</t>
  </si>
  <si>
    <t>CREDITO</t>
  </si>
  <si>
    <t xml:space="preserve">BALANCE </t>
  </si>
  <si>
    <t>1101020701</t>
  </si>
  <si>
    <t>VENTAS DE SERVICIOS (FONDOS SENASA) #110205793-0</t>
  </si>
  <si>
    <t>1101020702</t>
  </si>
  <si>
    <t> FONDO OPERATIVO # 110207192-4</t>
  </si>
  <si>
    <t>1101020704</t>
  </si>
  <si>
    <t>MANTENIMIENTO DE CLINICA #110207193-2</t>
  </si>
  <si>
    <t>110601</t>
  </si>
  <si>
    <t>Existencia de Bienes de Cambios y Consumo</t>
  </si>
  <si>
    <t>110602</t>
  </si>
  <si>
    <t>Existencias de Productos Terminados y en Proceso</t>
  </si>
  <si>
    <t>1206010003</t>
  </si>
  <si>
    <t>Equipo de Transporte, Tracción y Elevación</t>
  </si>
  <si>
    <t>1206010004</t>
  </si>
  <si>
    <t>Equipos de Computación</t>
  </si>
  <si>
    <t>1206010005</t>
  </si>
  <si>
    <t>Equipos Médicos, Sanitarios y Veterinarios</t>
  </si>
  <si>
    <t>2103060001</t>
  </si>
  <si>
    <t>Retenciones Impositivas por Pagar</t>
  </si>
  <si>
    <t>2103020002</t>
  </si>
  <si>
    <t>Proveedores Directos Externos a Pagar a Corto Plazo</t>
  </si>
  <si>
    <t>4102980998</t>
  </si>
  <si>
    <t>Otros Ingresos</t>
  </si>
  <si>
    <t>51010100070001</t>
  </si>
  <si>
    <t>Regalía Pascual</t>
  </si>
  <si>
    <t>51010200020001</t>
  </si>
  <si>
    <t>Alimentos y Productos Agroforestales</t>
  </si>
  <si>
    <t>51010200010006</t>
  </si>
  <si>
    <t>Alquileres</t>
  </si>
  <si>
    <t>51010200020004</t>
  </si>
  <si>
    <t>Combustibles, Lubricantes, Productos quimicos y Conexos</t>
  </si>
  <si>
    <t>Comisiones y Gastos Bancarios</t>
  </si>
  <si>
    <t>51010200010008</t>
  </si>
  <si>
    <t>Conservación, Reparaciones menores y Contrucciones Temporales</t>
  </si>
  <si>
    <t>51010200020007</t>
  </si>
  <si>
    <t>Productos y Utiles Varios</t>
  </si>
  <si>
    <t>51010200010002</t>
  </si>
  <si>
    <t>Servicios Básicos</t>
  </si>
  <si>
    <t>51010100010001</t>
  </si>
  <si>
    <t>Sueldos Fijos</t>
  </si>
  <si>
    <t>51010200010005</t>
  </si>
  <si>
    <t>Transporte y Almacenaje</t>
  </si>
  <si>
    <t/>
  </si>
  <si>
    <t>TOTAL</t>
  </si>
  <si>
    <t>1206010007</t>
  </si>
  <si>
    <t>Equipos y Muebles para Oficinas</t>
  </si>
  <si>
    <t>3201</t>
  </si>
  <si>
    <t>Capital Institucional</t>
  </si>
  <si>
    <t>320301</t>
  </si>
  <si>
    <t>Resultados de Ejercicios Anteriores</t>
  </si>
  <si>
    <t xml:space="preserve">Gerente Financiero Regional </t>
  </si>
  <si>
    <t>Monto</t>
  </si>
  <si>
    <t>Nota # 9: Inventario</t>
  </si>
  <si>
    <t>Descripción</t>
  </si>
  <si>
    <t>Inventario de Útiles  y Suministro  de Oficina</t>
  </si>
  <si>
    <t>Inventario Medicamentos</t>
  </si>
  <si>
    <t xml:space="preserve">Inventario de  Material Med. Quirurjicos. </t>
  </si>
  <si>
    <t>Total Inventario</t>
  </si>
  <si>
    <t>2298010003</t>
  </si>
  <si>
    <t>Provisión para Pagos de Bonificaciones</t>
  </si>
  <si>
    <t>2198020001</t>
  </si>
  <si>
    <t>Regalía Pascual por Pagar</t>
  </si>
  <si>
    <t xml:space="preserve">Director Regional </t>
  </si>
  <si>
    <t xml:space="preserve">Gerente Administrativo Regional </t>
  </si>
  <si>
    <t>Contadora General</t>
  </si>
  <si>
    <t>510102000109990001</t>
  </si>
  <si>
    <t>Del ejercicio terminado de Enero    2023</t>
  </si>
  <si>
    <t>SERVICIO NACIONAL DE SALUD</t>
  </si>
  <si>
    <t>DIRECCION DE FISCALIZACION Y CONTROL</t>
  </si>
  <si>
    <t>COMPROMISO DE DEUDA 2025</t>
  </si>
  <si>
    <r>
      <t>ESTABLECIMIENTO:____</t>
    </r>
    <r>
      <rPr>
        <u/>
        <sz val="11"/>
        <color theme="1"/>
        <rFont val="Calibri"/>
        <family val="2"/>
        <scheme val="minor"/>
      </rPr>
      <t>HOSPITAL DR ALEJO MARTINEZ</t>
    </r>
    <r>
      <rPr>
        <sz val="11"/>
        <color theme="1"/>
        <rFont val="Calibri"/>
        <charset val="134"/>
        <scheme val="minor"/>
      </rPr>
      <t>______________________________</t>
    </r>
  </si>
  <si>
    <t>SRS: V</t>
  </si>
  <si>
    <t>NO</t>
  </si>
  <si>
    <t xml:space="preserve">NOMBRES PROVEEDOR  </t>
  </si>
  <si>
    <t xml:space="preserve">CONCEPTO DE COMPRA ( BREVE DESCRIPCION ) </t>
  </si>
  <si>
    <t>FUENTE DE FINANCIAMIENTO</t>
  </si>
  <si>
    <t>MONTO AÑOS ANTERIORES</t>
  </si>
  <si>
    <t>MONTO AL 31 DE DICIEMBRE, 2024</t>
  </si>
  <si>
    <t>MONTO AL 31 DE ENERO 2025</t>
  </si>
  <si>
    <t>MONTO AL 28 FEBRERO, 2025</t>
  </si>
  <si>
    <t>MONTO AL 31 DE MARZO, 2025</t>
  </si>
  <si>
    <t>MONTO AL 30 DE ABRIL, 2025</t>
  </si>
  <si>
    <t>MONTO AL 31 MAYO, 2025</t>
  </si>
  <si>
    <t>MONTO AL 30 JUNIO, 2025</t>
  </si>
  <si>
    <t>MONTO AL 31 DE JULIO, 2025</t>
  </si>
  <si>
    <t>MONTO AL 31 DE AGOSTO, 2025</t>
  </si>
  <si>
    <t>MONTO AL 30 SEPTIEMBRE, 2025</t>
  </si>
  <si>
    <t>MONTO AL 31 DE OCTUBRE, 2024</t>
  </si>
  <si>
    <t>MONTO AL 30 DE NOVIEMBRE, 2024</t>
  </si>
  <si>
    <t>TOTAL ADEUDA</t>
  </si>
  <si>
    <t xml:space="preserve">TOTAL GENERAL </t>
  </si>
  <si>
    <t>PREPARADO POR:</t>
  </si>
  <si>
    <t xml:space="preserve">REVISADO POR: </t>
  </si>
  <si>
    <t xml:space="preserve">APROBADO POR: </t>
  </si>
  <si>
    <t>Licda. Rianna Matos</t>
  </si>
  <si>
    <t>Lic. Miguel A. Rivera</t>
  </si>
  <si>
    <t>Dra. Leyvis L. Brito P.</t>
  </si>
  <si>
    <t>CONTADORA</t>
  </si>
  <si>
    <t>ADMINISTRADOR</t>
  </si>
  <si>
    <t>DIRECTORA</t>
  </si>
  <si>
    <t xml:space="preserve">Servicio Nacional de Salud </t>
  </si>
  <si>
    <t xml:space="preserve">Dirección de Fiscalización y Control </t>
  </si>
  <si>
    <t>REPORTE CONTROL CUENTAS POR COBRAR ARS SeNaSa Sub-sidiado</t>
  </si>
  <si>
    <t>DATOS PREVIO AL PROCESO</t>
  </si>
  <si>
    <t>DATOS DURANTE EL PROCESO</t>
  </si>
  <si>
    <t xml:space="preserve">EXPEDIENTES DEJADO DE AUDITAR </t>
  </si>
  <si>
    <t>ARS</t>
  </si>
  <si>
    <t>FECHA DE CORTE AUDITORIA</t>
  </si>
  <si>
    <t>CANTIDAD DE EXPEDIENTES</t>
  </si>
  <si>
    <t>TIPO DE SERVICIO</t>
  </si>
  <si>
    <t>MONTO GENERAL DE FACTURACION</t>
  </si>
  <si>
    <t>FECHA DE AUDITORIA</t>
  </si>
  <si>
    <t>CANTIDAD EXPEDIENTES AUDITADAS</t>
  </si>
  <si>
    <t>MONTO AUDITADO</t>
  </si>
  <si>
    <t>MONTO GLOSADO</t>
  </si>
  <si>
    <t>VALOR FACTURADO</t>
  </si>
  <si>
    <t>REFERENCIA FACTURA GENERADA</t>
  </si>
  <si>
    <t xml:space="preserve">MONTO </t>
  </si>
  <si>
    <t xml:space="preserve">SENASA SUBSIDIADO </t>
  </si>
  <si>
    <t>AMBULATORIO</t>
  </si>
  <si>
    <t>CONSULTAS</t>
  </si>
  <si>
    <t>EMERGENCIAS</t>
  </si>
  <si>
    <t xml:space="preserve">TOTALES </t>
  </si>
  <si>
    <t>MES REPORTADO:  30 DE NOVIEMBRE,  2025</t>
  </si>
  <si>
    <t>ELADIO ZAPATA</t>
  </si>
  <si>
    <t xml:space="preserve">FLETE PROMESE </t>
  </si>
  <si>
    <t>VENTA DE SERVICIO</t>
  </si>
  <si>
    <t>MARTHA IVELISSE ZAPATA</t>
  </si>
  <si>
    <t xml:space="preserve">Comportamiento de Ingresos Percibidos Segregados según Origen </t>
  </si>
  <si>
    <r>
      <rPr>
        <sz val="11"/>
        <color theme="1"/>
        <rFont val="Calibri"/>
        <charset val="134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DR. ALEJO MARTINEZ  </t>
    </r>
    <r>
      <rPr>
        <b/>
        <sz val="11"/>
        <color theme="1"/>
        <rFont val="Calibri"/>
        <family val="2"/>
        <scheme val="minor"/>
      </rPr>
      <t xml:space="preserve">        Mes:   NOVIEMBRE  Año:  2025        SRS: ESTE </t>
    </r>
  </si>
  <si>
    <t>Origen</t>
  </si>
  <si>
    <t xml:space="preserve">Fecha depópsito </t>
  </si>
  <si>
    <t xml:space="preserve">Núm. de Documento de referencia </t>
  </si>
  <si>
    <t xml:space="preserve">Valor de Transferencia o Cheque </t>
  </si>
  <si>
    <t>Anticipo Financiero</t>
  </si>
  <si>
    <t>FONDO REPONIBLE</t>
  </si>
  <si>
    <t xml:space="preserve">Sub-Total </t>
  </si>
  <si>
    <t>SENASA SUBSIDIADO</t>
  </si>
  <si>
    <t>SENASA CONTRIBUTIVO</t>
  </si>
  <si>
    <t>SENASA CONTRIBUTIVO PENSIONADO</t>
  </si>
  <si>
    <t>Odontología (subsidio SeNaSa)</t>
  </si>
  <si>
    <t>SALUD SEGURA</t>
  </si>
  <si>
    <t>SIMAG</t>
  </si>
  <si>
    <t>RENACER</t>
  </si>
  <si>
    <t>MONUMENTAL</t>
  </si>
  <si>
    <t>FUTURO</t>
  </si>
  <si>
    <t>HUMANO</t>
  </si>
  <si>
    <t>PALIC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</si>
  <si>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</si>
  <si>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</si>
  <si>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</si>
  <si>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</si>
  <si>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</si>
  <si>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>Atenciones a pacientes extranjeros</t>
  </si>
  <si>
    <t>Otros ingresos no identificados precedentemente</t>
  </si>
  <si>
    <t xml:space="preserve">Total General </t>
  </si>
  <si>
    <r>
      <t>Bajo las funciones que nos asisten certificamos que el valor de los ingresos percibidos al  30 de NOVIEMBRE</t>
    </r>
    <r>
      <rPr>
        <u/>
        <sz val="11"/>
        <color theme="1"/>
        <rFont val="Calibri"/>
        <family val="2"/>
        <scheme val="minor"/>
      </rPr>
      <t>_</t>
    </r>
    <r>
      <rPr>
        <sz val="11"/>
        <color theme="1"/>
        <rFont val="Calibri"/>
        <charset val="134"/>
        <scheme val="minor"/>
      </rPr>
      <t xml:space="preserve">  2025 correspondieron a un monto de RD$  -SEIS CIENTO TREINTA Y UN MIL NOVECIENTOS NOVENTA PESOS CON 45/100--</t>
    </r>
    <r>
      <rPr>
        <b/>
        <sz val="11"/>
        <color theme="1"/>
        <rFont val="Calibri"/>
        <family val="2"/>
        <scheme val="minor"/>
      </rPr>
      <t>RD$631,990.45)</t>
    </r>
  </si>
  <si>
    <t>Dado a los _30_ dias del mes de NOVIEMBRE_ del año 2025_.</t>
  </si>
  <si>
    <t>Cuenta Núm.</t>
  </si>
  <si>
    <t>Balance en libro</t>
  </si>
  <si>
    <t>Balance en Banco</t>
  </si>
  <si>
    <t>Balance Conciliado</t>
  </si>
  <si>
    <t xml:space="preserve">Preparado por: </t>
  </si>
  <si>
    <t xml:space="preserve">Revisado por: </t>
  </si>
  <si>
    <t>____________________________________</t>
  </si>
  <si>
    <t>___________________________________</t>
  </si>
  <si>
    <t xml:space="preserve">Aprobado por:  </t>
  </si>
  <si>
    <t>________________________________</t>
  </si>
  <si>
    <r>
      <t>Establecimientos:  __</t>
    </r>
    <r>
      <rPr>
        <b/>
        <u/>
        <sz val="11"/>
        <color theme="1"/>
        <rFont val="Calibri"/>
        <family val="2"/>
        <scheme val="minor"/>
      </rPr>
      <t>HOSPITAL DR ALEJO MARTINEZ</t>
    </r>
    <r>
      <rPr>
        <b/>
        <sz val="11"/>
        <color theme="1"/>
        <rFont val="Calibri"/>
        <family val="2"/>
        <scheme val="minor"/>
      </rPr>
      <t>________                 Mes: NOVIEMBRE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</si>
</sst>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-* #,##0.00\ _P_t_s_-;\-* #,##0.00\ _P_t_s_-;_-* &quot;-&quot;??\ _P_t_s_-;_-@_-"/>
    <numFmt numFmtId="167" formatCode="_(&quot;RD$&quot;* #,##0.00_);_(&quot;RD$&quot;* \(#,##0.00\);_(&quot;RD$&quot;* &quot;-&quot;??_);_(@_)"/>
    <numFmt numFmtId="168" formatCode="#,##0.000000000"/>
    <numFmt numFmtId="169" formatCode="_-* #,##0.00_-;\-* #,##0.00_-;_-* &quot;-&quot;??_-;_-@_-"/>
    <numFmt numFmtId="170" formatCode="_(* #,##0_);_(* \(#,##0\);_(* &quot;-&quot;??_);_(@_)"/>
  </numFmts>
  <fonts count="47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name val="Calibri"/>
      <family val="2"/>
    </font>
    <font>
      <b/>
      <sz val="12"/>
      <color theme="1"/>
      <name val="Calibri"/>
      <family val="2"/>
      <scheme val="minor"/>
    </font>
    <font>
      <b/>
      <sz val="8"/>
      <color rgb="FFFFFFFF"/>
      <name val="Segoe UI"/>
      <family val="2"/>
    </font>
    <font>
      <sz val="8"/>
      <color rgb="FF000000"/>
      <name val="Segoe U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Segoe UI"/>
      <family val="2"/>
    </font>
    <font>
      <sz val="9"/>
      <name val="Segoe U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Segoe UI"/>
      <family val="2"/>
    </font>
    <font>
      <b/>
      <sz val="12"/>
      <color theme="1"/>
      <name val="Times New Roman"/>
      <family val="1"/>
    </font>
    <font>
      <b/>
      <sz val="9"/>
      <color rgb="FFFFFFFF"/>
      <name val="Segoe UI"/>
      <family val="2"/>
    </font>
    <font>
      <sz val="9"/>
      <color theme="1"/>
      <name val="Segoe UI"/>
      <family val="2"/>
    </font>
    <font>
      <sz val="11"/>
      <name val="Calibri"/>
      <family val="2"/>
      <scheme val="minor"/>
    </font>
    <font>
      <sz val="11"/>
      <color theme="1"/>
      <name val="Calibri"/>
      <charset val="134"/>
      <scheme val="minor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Calibri"/>
      <family val="2"/>
      <scheme val="minor"/>
    </font>
    <font>
      <sz val="12"/>
      <name val="Calibri Light"/>
      <family val="1"/>
      <scheme val="maj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91970"/>
        <bgColor rgb="FF191970"/>
      </patternFill>
    </fill>
    <fill>
      <patternFill patternType="solid">
        <fgColor rgb="FFF0E68C"/>
        <bgColor rgb="FFF0E68C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9" fillId="0" borderId="0"/>
    <xf numFmtId="43" fontId="18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6" fontId="19" fillId="0" borderId="0" applyFont="0" applyFill="0" applyBorder="0" applyAlignment="0" applyProtection="0"/>
    <xf numFmtId="165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20" fillId="0" borderId="0"/>
    <xf numFmtId="167" fontId="19" fillId="0" borderId="0" applyFont="0" applyFill="0" applyBorder="0" applyAlignment="0" applyProtection="0"/>
    <xf numFmtId="0" fontId="18" fillId="0" borderId="0"/>
    <xf numFmtId="9" fontId="20" fillId="0" borderId="0" applyFont="0" applyFill="0" applyBorder="0" applyAlignment="0" applyProtection="0"/>
    <xf numFmtId="0" fontId="23" fillId="0" borderId="0"/>
    <xf numFmtId="165" fontId="23" fillId="0" borderId="0" applyFont="0" applyFill="0" applyBorder="0" applyAlignment="0" applyProtection="0"/>
    <xf numFmtId="164" fontId="30" fillId="0" borderId="0" applyFont="0" applyFill="0" applyBorder="0" applyAlignment="0" applyProtection="0"/>
    <xf numFmtId="165" fontId="2" fillId="0" borderId="0" applyFont="0" applyFill="0" applyBorder="0" applyAlignment="0" applyProtection="0"/>
  </cellStyleXfs>
  <cellXfs count="207">
    <xf numFmtId="0" fontId="0" fillId="0" borderId="0" xfId="0"/>
    <xf numFmtId="0" fontId="6" fillId="0" borderId="0" xfId="0" applyFont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168" fontId="0" fillId="0" borderId="0" xfId="0" applyNumberFormat="1"/>
    <xf numFmtId="4" fontId="0" fillId="0" borderId="0" xfId="0" applyNumberFormat="1"/>
    <xf numFmtId="0" fontId="11" fillId="0" borderId="0" xfId="0" applyFont="1"/>
    <xf numFmtId="0" fontId="0" fillId="0" borderId="0" xfId="0" applyAlignment="1">
      <alignment vertical="center"/>
    </xf>
    <xf numFmtId="0" fontId="10" fillId="0" borderId="0" xfId="0" applyFont="1" applyAlignment="1">
      <alignment vertical="center"/>
    </xf>
    <xf numFmtId="41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/>
    </xf>
    <xf numFmtId="0" fontId="0" fillId="0" borderId="8" xfId="0" applyBorder="1" applyAlignment="1">
      <alignment vertical="center"/>
    </xf>
    <xf numFmtId="43" fontId="14" fillId="0" borderId="0" xfId="2" applyFont="1" applyFill="1" applyBorder="1"/>
    <xf numFmtId="0" fontId="17" fillId="0" borderId="9" xfId="14" applyFont="1" applyBorder="1" applyAlignment="1">
      <alignment vertical="top" wrapText="1" readingOrder="1"/>
    </xf>
    <xf numFmtId="0" fontId="17" fillId="0" borderId="9" xfId="0" applyFont="1" applyBorder="1" applyAlignment="1">
      <alignment vertical="top" wrapText="1" readingOrder="1"/>
    </xf>
    <xf numFmtId="0" fontId="17" fillId="0" borderId="10" xfId="14" applyFont="1" applyBorder="1" applyAlignment="1">
      <alignment vertical="top" wrapText="1" readingOrder="1"/>
    </xf>
    <xf numFmtId="43" fontId="22" fillId="0" borderId="0" xfId="2" applyFont="1" applyFill="1" applyBorder="1"/>
    <xf numFmtId="43" fontId="24" fillId="0" borderId="0" xfId="2" applyFont="1" applyFill="1" applyBorder="1"/>
    <xf numFmtId="0" fontId="21" fillId="0" borderId="9" xfId="18" applyFont="1" applyBorder="1" applyAlignment="1">
      <alignment vertical="top" wrapText="1" readingOrder="1"/>
    </xf>
    <xf numFmtId="0" fontId="25" fillId="4" borderId="9" xfId="18" applyFont="1" applyFill="1" applyBorder="1" applyAlignment="1">
      <alignment vertical="top" wrapText="1" readingOrder="1"/>
    </xf>
    <xf numFmtId="0" fontId="10" fillId="0" borderId="8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4" fillId="0" borderId="0" xfId="18" applyFont="1"/>
    <xf numFmtId="165" fontId="21" fillId="0" borderId="9" xfId="19" applyFont="1" applyFill="1" applyBorder="1" applyAlignment="1">
      <alignment vertical="top" wrapText="1" readingOrder="1"/>
    </xf>
    <xf numFmtId="165" fontId="21" fillId="0" borderId="9" xfId="19" applyFont="1" applyFill="1" applyBorder="1" applyAlignment="1">
      <alignment horizontal="right" vertical="top" wrapText="1" readingOrder="1"/>
    </xf>
    <xf numFmtId="165" fontId="25" fillId="4" borderId="9" xfId="19" applyFont="1" applyFill="1" applyBorder="1" applyAlignment="1">
      <alignment horizontal="right" vertical="top" wrapText="1" readingOrder="1"/>
    </xf>
    <xf numFmtId="0" fontId="16" fillId="3" borderId="11" xfId="14" applyFont="1" applyFill="1" applyBorder="1" applyAlignment="1">
      <alignment horizontal="center" vertical="top" readingOrder="1"/>
    </xf>
    <xf numFmtId="165" fontId="21" fillId="0" borderId="12" xfId="19" applyFont="1" applyFill="1" applyBorder="1" applyAlignment="1">
      <alignment horizontal="right" vertical="top" wrapText="1" readingOrder="1"/>
    </xf>
    <xf numFmtId="0" fontId="27" fillId="3" borderId="11" xfId="18" applyFont="1" applyFill="1" applyBorder="1" applyAlignment="1">
      <alignment horizontal="center" vertical="top" wrapText="1" readingOrder="1"/>
    </xf>
    <xf numFmtId="165" fontId="21" fillId="0" borderId="12" xfId="19" applyFont="1" applyFill="1" applyBorder="1" applyAlignment="1">
      <alignment vertical="top" wrapText="1" readingOrder="1"/>
    </xf>
    <xf numFmtId="0" fontId="21" fillId="0" borderId="12" xfId="18" applyFont="1" applyBorder="1" applyAlignment="1">
      <alignment vertical="top" wrapText="1" readingOrder="1"/>
    </xf>
    <xf numFmtId="165" fontId="24" fillId="0" borderId="0" xfId="18" applyNumberFormat="1" applyFont="1"/>
    <xf numFmtId="43" fontId="22" fillId="5" borderId="0" xfId="2" applyFont="1" applyFill="1" applyBorder="1"/>
    <xf numFmtId="165" fontId="28" fillId="0" borderId="9" xfId="19" applyFont="1" applyFill="1" applyBorder="1" applyAlignment="1">
      <alignment vertical="top" wrapText="1" readingOrder="1"/>
    </xf>
    <xf numFmtId="43" fontId="16" fillId="3" borderId="11" xfId="2" applyFont="1" applyFill="1" applyBorder="1" applyAlignment="1">
      <alignment horizontal="center" vertical="top" wrapText="1" readingOrder="1"/>
    </xf>
    <xf numFmtId="43" fontId="28" fillId="5" borderId="0" xfId="2" applyFont="1" applyFill="1" applyBorder="1"/>
    <xf numFmtId="43" fontId="22" fillId="8" borderId="0" xfId="2" applyFont="1" applyFill="1" applyBorder="1"/>
    <xf numFmtId="43" fontId="22" fillId="6" borderId="0" xfId="2" applyFont="1" applyFill="1" applyBorder="1"/>
    <xf numFmtId="43" fontId="22" fillId="9" borderId="0" xfId="2" applyFont="1" applyFill="1" applyBorder="1"/>
    <xf numFmtId="43" fontId="22" fillId="10" borderId="0" xfId="2" applyFont="1" applyFill="1" applyBorder="1"/>
    <xf numFmtId="43" fontId="22" fillId="11" borderId="0" xfId="2" applyFont="1" applyFill="1" applyBorder="1"/>
    <xf numFmtId="43" fontId="24" fillId="0" borderId="0" xfId="18" applyNumberFormat="1" applyFont="1"/>
    <xf numFmtId="43" fontId="22" fillId="7" borderId="0" xfId="2" applyFont="1" applyFill="1" applyBorder="1"/>
    <xf numFmtId="43" fontId="22" fillId="12" borderId="0" xfId="2" applyFont="1" applyFill="1" applyBorder="1"/>
    <xf numFmtId="0" fontId="0" fillId="2" borderId="0" xfId="0" applyFill="1"/>
    <xf numFmtId="3" fontId="9" fillId="2" borderId="1" xfId="0" applyNumberFormat="1" applyFont="1" applyFill="1" applyBorder="1" applyAlignment="1">
      <alignment horizontal="center"/>
    </xf>
    <xf numFmtId="0" fontId="0" fillId="2" borderId="1" xfId="0" applyFill="1" applyBorder="1"/>
    <xf numFmtId="3" fontId="5" fillId="2" borderId="1" xfId="0" applyNumberFormat="1" applyFont="1" applyFill="1" applyBorder="1" applyAlignment="1">
      <alignment horizontal="center" vertical="center"/>
    </xf>
    <xf numFmtId="3" fontId="12" fillId="2" borderId="1" xfId="0" applyNumberFormat="1" applyFont="1" applyFill="1" applyBorder="1" applyAlignment="1">
      <alignment horizontal="center" vertical="center"/>
    </xf>
    <xf numFmtId="0" fontId="31" fillId="0" borderId="0" xfId="0" applyFont="1" applyAlignment="1">
      <alignment horizontal="center"/>
    </xf>
    <xf numFmtId="0" fontId="32" fillId="0" borderId="0" xfId="0" applyFont="1"/>
    <xf numFmtId="0" fontId="32" fillId="0" borderId="0" xfId="0" applyFont="1" applyAlignment="1">
      <alignment horizontal="centerContinuous"/>
    </xf>
    <xf numFmtId="0" fontId="32" fillId="0" borderId="0" xfId="0" applyFont="1" applyAlignment="1">
      <alignment horizontal="center"/>
    </xf>
    <xf numFmtId="0" fontId="15" fillId="0" borderId="0" xfId="0" applyFont="1"/>
    <xf numFmtId="0" fontId="11" fillId="0" borderId="0" xfId="0" applyFont="1" applyAlignment="1">
      <alignment horizontal="centerContinuous"/>
    </xf>
    <xf numFmtId="0" fontId="33" fillId="0" borderId="0" xfId="0" applyFont="1" applyAlignment="1">
      <alignment horizontal="center"/>
    </xf>
    <xf numFmtId="0" fontId="0" fillId="0" borderId="0" xfId="0" applyAlignment="1">
      <alignment horizontal="centerContinuous"/>
    </xf>
    <xf numFmtId="0" fontId="33" fillId="0" borderId="0" xfId="0" applyFont="1" applyAlignment="1">
      <alignment horizontal="left"/>
    </xf>
    <xf numFmtId="0" fontId="33" fillId="0" borderId="0" xfId="0" applyFont="1"/>
    <xf numFmtId="0" fontId="0" fillId="0" borderId="8" xfId="0" applyBorder="1"/>
    <xf numFmtId="0" fontId="7" fillId="1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29" fillId="2" borderId="1" xfId="0" applyFont="1" applyFill="1" applyBorder="1" applyAlignment="1">
      <alignment horizontal="center" wrapText="1"/>
    </xf>
    <xf numFmtId="169" fontId="0" fillId="2" borderId="1" xfId="20" applyNumberFormat="1" applyFont="1" applyFill="1" applyBorder="1"/>
    <xf numFmtId="165" fontId="35" fillId="2" borderId="4" xfId="21" applyFont="1" applyFill="1" applyBorder="1" applyAlignment="1">
      <alignment horizontal="center"/>
    </xf>
    <xf numFmtId="43" fontId="0" fillId="2" borderId="1" xfId="15" applyNumberFormat="1" applyFont="1" applyFill="1" applyBorder="1"/>
    <xf numFmtId="43" fontId="0" fillId="2" borderId="6" xfId="15" applyNumberFormat="1" applyFont="1" applyFill="1" applyBorder="1"/>
    <xf numFmtId="165" fontId="35" fillId="2" borderId="6" xfId="21" applyFont="1" applyFill="1" applyBorder="1" applyAlignment="1">
      <alignment horizontal="right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wrapText="1"/>
    </xf>
    <xf numFmtId="165" fontId="35" fillId="2" borderId="1" xfId="21" applyFont="1" applyFill="1" applyBorder="1" applyAlignment="1">
      <alignment horizontal="center"/>
    </xf>
    <xf numFmtId="0" fontId="7" fillId="14" borderId="4" xfId="0" applyFont="1" applyFill="1" applyBorder="1" applyAlignment="1">
      <alignment horizontal="center"/>
    </xf>
    <xf numFmtId="0" fontId="7" fillId="14" borderId="13" xfId="0" applyFont="1" applyFill="1" applyBorder="1" applyAlignment="1">
      <alignment horizontal="center"/>
    </xf>
    <xf numFmtId="0" fontId="7" fillId="14" borderId="1" xfId="0" applyFont="1" applyFill="1" applyBorder="1"/>
    <xf numFmtId="165" fontId="7" fillId="14" borderId="6" xfId="0" applyNumberFormat="1" applyFont="1" applyFill="1" applyBorder="1" applyAlignment="1">
      <alignment horizontal="right"/>
    </xf>
    <xf numFmtId="165" fontId="33" fillId="14" borderId="1" xfId="21" applyFont="1" applyFill="1" applyBorder="1" applyAlignment="1">
      <alignment horizontal="right"/>
    </xf>
    <xf numFmtId="0" fontId="36" fillId="0" borderId="0" xfId="0" applyFont="1"/>
    <xf numFmtId="0" fontId="37" fillId="0" borderId="0" xfId="0" applyFont="1"/>
    <xf numFmtId="0" fontId="38" fillId="0" borderId="0" xfId="0" applyFont="1"/>
    <xf numFmtId="165" fontId="33" fillId="2" borderId="1" xfId="21" applyFont="1" applyFill="1" applyBorder="1" applyAlignment="1">
      <alignment horizontal="right"/>
    </xf>
    <xf numFmtId="0" fontId="39" fillId="0" borderId="0" xfId="0" applyFont="1" applyAlignment="1">
      <alignment horizontal="center"/>
    </xf>
    <xf numFmtId="0" fontId="40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41" fillId="0" borderId="0" xfId="0" applyFont="1" applyAlignment="1">
      <alignment horizontal="center" wrapText="1"/>
    </xf>
    <xf numFmtId="0" fontId="42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33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0" fillId="0" borderId="0" xfId="0" applyAlignment="1">
      <alignment horizontal="center"/>
    </xf>
    <xf numFmtId="0" fontId="40" fillId="0" borderId="0" xfId="0" applyFont="1"/>
    <xf numFmtId="0" fontId="43" fillId="0" borderId="0" xfId="0" applyFont="1" applyAlignment="1">
      <alignment horizontal="center"/>
    </xf>
    <xf numFmtId="170" fontId="0" fillId="2" borderId="0" xfId="8" applyNumberFormat="1" applyFont="1" applyFill="1" applyBorder="1"/>
    <xf numFmtId="0" fontId="7" fillId="13" borderId="16" xfId="0" applyFont="1" applyFill="1" applyBorder="1" applyAlignment="1">
      <alignment horizontal="center"/>
    </xf>
    <xf numFmtId="0" fontId="7" fillId="2" borderId="17" xfId="0" applyFont="1" applyFill="1" applyBorder="1"/>
    <xf numFmtId="0" fontId="7" fillId="2" borderId="18" xfId="0" applyFont="1" applyFill="1" applyBorder="1"/>
    <xf numFmtId="0" fontId="7" fillId="2" borderId="0" xfId="0" applyFont="1" applyFill="1"/>
    <xf numFmtId="0" fontId="7" fillId="13" borderId="21" xfId="0" applyFont="1" applyFill="1" applyBorder="1" applyAlignment="1">
      <alignment horizontal="center" vertical="center"/>
    </xf>
    <xf numFmtId="0" fontId="7" fillId="13" borderId="22" xfId="0" applyFont="1" applyFill="1" applyBorder="1" applyAlignment="1">
      <alignment horizontal="center" vertical="center" wrapText="1"/>
    </xf>
    <xf numFmtId="0" fontId="7" fillId="13" borderId="5" xfId="0" applyFont="1" applyFill="1" applyBorder="1" applyAlignment="1">
      <alignment horizontal="center" vertical="center" wrapText="1"/>
    </xf>
    <xf numFmtId="0" fontId="7" fillId="13" borderId="23" xfId="0" applyFont="1" applyFill="1" applyBorder="1" applyAlignment="1">
      <alignment horizontal="center" vertical="center" wrapText="1"/>
    </xf>
    <xf numFmtId="0" fontId="7" fillId="13" borderId="24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2" applyNumberFormat="1" applyFont="1" applyFill="1" applyBorder="1" applyAlignment="1">
      <alignment horizontal="center"/>
    </xf>
    <xf numFmtId="44" fontId="0" fillId="2" borderId="1" xfId="0" applyNumberFormat="1" applyFill="1" applyBorder="1" applyAlignment="1">
      <alignment horizontal="center" vertical="center" wrapText="1"/>
    </xf>
    <xf numFmtId="170" fontId="0" fillId="2" borderId="1" xfId="2" applyNumberFormat="1" applyFont="1" applyFill="1" applyBorder="1" applyAlignment="1">
      <alignment horizontal="center"/>
    </xf>
    <xf numFmtId="14" fontId="0" fillId="2" borderId="4" xfId="0" applyNumberFormat="1" applyFill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0" fontId="7" fillId="2" borderId="1" xfId="0" applyFont="1" applyFill="1" applyBorder="1" applyAlignment="1">
      <alignment vertical="center" wrapText="1"/>
    </xf>
    <xf numFmtId="14" fontId="0" fillId="0" borderId="1" xfId="0" applyNumberFormat="1" applyBorder="1"/>
    <xf numFmtId="1" fontId="0" fillId="0" borderId="1" xfId="0" applyNumberFormat="1" applyBorder="1" applyAlignment="1">
      <alignment horizontal="center"/>
    </xf>
    <xf numFmtId="14" fontId="0" fillId="2" borderId="2" xfId="8" applyNumberFormat="1" applyFont="1" applyFill="1" applyBorder="1"/>
    <xf numFmtId="43" fontId="0" fillId="0" borderId="1" xfId="0" applyNumberFormat="1" applyBorder="1"/>
    <xf numFmtId="43" fontId="0" fillId="2" borderId="1" xfId="0" applyNumberFormat="1" applyFill="1" applyBorder="1"/>
    <xf numFmtId="0" fontId="0" fillId="0" borderId="1" xfId="0" applyBorder="1"/>
    <xf numFmtId="0" fontId="0" fillId="0" borderId="25" xfId="0" applyBorder="1"/>
    <xf numFmtId="14" fontId="0" fillId="2" borderId="4" xfId="0" applyNumberFormat="1" applyFill="1" applyBorder="1"/>
    <xf numFmtId="14" fontId="0" fillId="2" borderId="1" xfId="2" applyNumberFormat="1" applyFont="1" applyFill="1" applyBorder="1"/>
    <xf numFmtId="43" fontId="0" fillId="2" borderId="2" xfId="2" applyFont="1" applyFill="1" applyBorder="1"/>
    <xf numFmtId="43" fontId="0" fillId="2" borderId="1" xfId="8" applyFont="1" applyFill="1" applyBorder="1"/>
    <xf numFmtId="170" fontId="0" fillId="0" borderId="1" xfId="2" applyNumberFormat="1" applyFon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170" fontId="0" fillId="2" borderId="1" xfId="2" applyNumberFormat="1" applyFont="1" applyFill="1" applyBorder="1"/>
    <xf numFmtId="0" fontId="7" fillId="2" borderId="26" xfId="0" applyFont="1" applyFill="1" applyBorder="1" applyAlignment="1">
      <alignment horizontal="center" vertical="center" wrapText="1"/>
    </xf>
    <xf numFmtId="14" fontId="0" fillId="2" borderId="23" xfId="0" applyNumberFormat="1" applyFill="1" applyBorder="1"/>
    <xf numFmtId="164" fontId="0" fillId="2" borderId="5" xfId="20" applyFont="1" applyFill="1" applyBorder="1"/>
    <xf numFmtId="164" fontId="0" fillId="2" borderId="1" xfId="20" applyFont="1" applyFill="1" applyBorder="1"/>
    <xf numFmtId="43" fontId="0" fillId="2" borderId="4" xfId="0" applyNumberFormat="1" applyFill="1" applyBorder="1"/>
    <xf numFmtId="0" fontId="7" fillId="2" borderId="27" xfId="0" applyFont="1" applyFill="1" applyBorder="1" applyAlignment="1">
      <alignment vertical="center" wrapText="1"/>
    </xf>
    <xf numFmtId="0" fontId="0" fillId="2" borderId="28" xfId="0" applyFill="1" applyBorder="1"/>
    <xf numFmtId="43" fontId="7" fillId="2" borderId="28" xfId="0" applyNumberFormat="1" applyFont="1" applyFill="1" applyBorder="1"/>
    <xf numFmtId="43" fontId="7" fillId="2" borderId="29" xfId="0" applyNumberFormat="1" applyFont="1" applyFill="1" applyBorder="1"/>
    <xf numFmtId="0" fontId="0" fillId="0" borderId="28" xfId="0" applyBorder="1"/>
    <xf numFmtId="0" fontId="0" fillId="0" borderId="30" xfId="0" applyBorder="1"/>
    <xf numFmtId="0" fontId="7" fillId="13" borderId="22" xfId="0" applyFont="1" applyFill="1" applyBorder="1" applyAlignment="1">
      <alignment horizontal="center" vertical="center"/>
    </xf>
    <xf numFmtId="0" fontId="7" fillId="0" borderId="1" xfId="0" applyFont="1" applyBorder="1"/>
    <xf numFmtId="0" fontId="0" fillId="0" borderId="2" xfId="0" applyBorder="1" applyAlignment="1">
      <alignment vertical="center" wrapText="1"/>
    </xf>
    <xf numFmtId="1" fontId="0" fillId="0" borderId="1" xfId="0" applyNumberFormat="1" applyBorder="1"/>
    <xf numFmtId="169" fontId="45" fillId="15" borderId="1" xfId="4" applyNumberFormat="1" applyFont="1" applyFill="1" applyBorder="1"/>
    <xf numFmtId="4" fontId="0" fillId="0" borderId="1" xfId="20" applyNumberFormat="1" applyFont="1" applyFill="1" applyBorder="1"/>
    <xf numFmtId="0" fontId="0" fillId="16" borderId="1" xfId="0" applyFill="1" applyBorder="1"/>
    <xf numFmtId="164" fontId="7" fillId="16" borderId="1" xfId="20" applyFont="1" applyFill="1" applyBorder="1"/>
    <xf numFmtId="44" fontId="0" fillId="0" borderId="0" xfId="0" applyNumberFormat="1"/>
    <xf numFmtId="14" fontId="0" fillId="0" borderId="1" xfId="0" applyNumberFormat="1" applyBorder="1" applyAlignment="1">
      <alignment horizontal="left"/>
    </xf>
    <xf numFmtId="14" fontId="0" fillId="0" borderId="0" xfId="0" applyNumberFormat="1"/>
    <xf numFmtId="1" fontId="0" fillId="0" borderId="0" xfId="0" applyNumberFormat="1"/>
    <xf numFmtId="164" fontId="0" fillId="0" borderId="0" xfId="20" applyFont="1" applyBorder="1"/>
    <xf numFmtId="0" fontId="29" fillId="0" borderId="1" xfId="0" applyFont="1" applyBorder="1"/>
    <xf numFmtId="167" fontId="0" fillId="2" borderId="1" xfId="0" applyNumberFormat="1" applyFill="1" applyBorder="1"/>
    <xf numFmtId="165" fontId="0" fillId="0" borderId="0" xfId="0" applyNumberFormat="1"/>
    <xf numFmtId="0" fontId="0" fillId="0" borderId="2" xfId="0" applyBorder="1" applyAlignment="1">
      <alignment wrapText="1"/>
    </xf>
    <xf numFmtId="1" fontId="0" fillId="0" borderId="4" xfId="0" applyNumberFormat="1" applyBorder="1"/>
    <xf numFmtId="0" fontId="0" fillId="0" borderId="1" xfId="0" applyBorder="1" applyAlignment="1">
      <alignment wrapText="1"/>
    </xf>
    <xf numFmtId="43" fontId="0" fillId="0" borderId="0" xfId="0" applyNumberFormat="1"/>
    <xf numFmtId="0" fontId="0" fillId="0" borderId="2" xfId="0" applyBorder="1"/>
    <xf numFmtId="14" fontId="46" fillId="2" borderId="1" xfId="4" applyNumberFormat="1" applyFont="1" applyFill="1" applyBorder="1"/>
    <xf numFmtId="164" fontId="46" fillId="2" borderId="1" xfId="20" applyFont="1" applyFill="1" applyBorder="1"/>
    <xf numFmtId="0" fontId="0" fillId="17" borderId="1" xfId="0" applyFill="1" applyBorder="1"/>
    <xf numFmtId="164" fontId="7" fillId="17" borderId="1" xfId="20" applyFont="1" applyFill="1" applyBorder="1"/>
    <xf numFmtId="0" fontId="7" fillId="17" borderId="0" xfId="0" applyFont="1" applyFill="1" applyAlignment="1">
      <alignment horizontal="center" vertical="center" wrapText="1"/>
    </xf>
    <xf numFmtId="0" fontId="0" fillId="17" borderId="0" xfId="0" applyFill="1"/>
    <xf numFmtId="43" fontId="7" fillId="17" borderId="0" xfId="0" applyNumberFormat="1" applyFont="1" applyFill="1"/>
    <xf numFmtId="0" fontId="44" fillId="18" borderId="1" xfId="0" applyFont="1" applyFill="1" applyBorder="1" applyAlignment="1">
      <alignment horizontal="center"/>
    </xf>
    <xf numFmtId="0" fontId="44" fillId="18" borderId="4" xfId="0" applyFont="1" applyFill="1" applyBorder="1"/>
    <xf numFmtId="0" fontId="44" fillId="0" borderId="0" xfId="0" applyFont="1"/>
    <xf numFmtId="0" fontId="7" fillId="0" borderId="1" xfId="0" applyFont="1" applyBorder="1" applyAlignment="1">
      <alignment horizontal="center"/>
    </xf>
    <xf numFmtId="4" fontId="0" fillId="0" borderId="33" xfId="0" applyNumberFormat="1" applyBorder="1"/>
    <xf numFmtId="43" fontId="7" fillId="0" borderId="1" xfId="20" applyNumberFormat="1" applyFont="1" applyBorder="1" applyAlignment="1"/>
    <xf numFmtId="0" fontId="7" fillId="0" borderId="0" xfId="0" applyFont="1"/>
    <xf numFmtId="44" fontId="1" fillId="2" borderId="1" xfId="8" applyNumberFormat="1" applyFont="1" applyFill="1" applyBorder="1"/>
    <xf numFmtId="43" fontId="1" fillId="2" borderId="2" xfId="8" applyFont="1" applyFill="1" applyBorder="1"/>
    <xf numFmtId="43" fontId="1" fillId="2" borderId="1" xfId="8" applyFont="1" applyFill="1" applyBorder="1"/>
    <xf numFmtId="0" fontId="3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14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16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16" borderId="4" xfId="0" applyFont="1" applyFill="1" applyBorder="1" applyAlignment="1">
      <alignment horizontal="center" vertical="center" wrapText="1"/>
    </xf>
    <xf numFmtId="0" fontId="7" fillId="16" borderId="6" xfId="0" applyFont="1" applyFill="1" applyBorder="1" applyAlignment="1">
      <alignment horizontal="center" vertical="center" wrapText="1"/>
    </xf>
    <xf numFmtId="0" fontId="7" fillId="17" borderId="4" xfId="0" applyFont="1" applyFill="1" applyBorder="1" applyAlignment="1">
      <alignment horizontal="center" vertical="center" wrapText="1"/>
    </xf>
    <xf numFmtId="0" fontId="7" fillId="17" borderId="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top" wrapText="1"/>
    </xf>
    <xf numFmtId="0" fontId="0" fillId="2" borderId="0" xfId="0" applyFill="1" applyAlignment="1">
      <alignment horizontal="left"/>
    </xf>
    <xf numFmtId="0" fontId="33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7" fillId="13" borderId="1" xfId="0" applyFont="1" applyFill="1" applyBorder="1" applyAlignment="1">
      <alignment horizontal="center"/>
    </xf>
    <xf numFmtId="0" fontId="7" fillId="0" borderId="31" xfId="0" applyFont="1" applyBorder="1" applyAlignment="1">
      <alignment horizontal="left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7" fillId="13" borderId="19" xfId="0" applyFont="1" applyFill="1" applyBorder="1" applyAlignment="1">
      <alignment horizontal="center" vertical="center" wrapText="1"/>
    </xf>
    <xf numFmtId="0" fontId="7" fillId="13" borderId="2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7" fillId="13" borderId="14" xfId="0" applyFont="1" applyFill="1" applyBorder="1" applyAlignment="1">
      <alignment horizontal="center"/>
    </xf>
    <xf numFmtId="0" fontId="7" fillId="13" borderId="15" xfId="0" applyFont="1" applyFill="1" applyBorder="1" applyAlignment="1">
      <alignment horizontal="center"/>
    </xf>
    <xf numFmtId="0" fontId="7" fillId="13" borderId="14" xfId="0" applyFont="1" applyFill="1" applyBorder="1" applyAlignment="1">
      <alignment horizontal="center" vertical="center"/>
    </xf>
    <xf numFmtId="0" fontId="7" fillId="13" borderId="15" xfId="0" applyFont="1" applyFill="1" applyBorder="1" applyAlignment="1">
      <alignment horizontal="center" vertical="center"/>
    </xf>
    <xf numFmtId="0" fontId="7" fillId="13" borderId="16" xfId="0" applyFont="1" applyFill="1" applyBorder="1" applyAlignment="1">
      <alignment horizontal="center" vertical="center"/>
    </xf>
    <xf numFmtId="0" fontId="7" fillId="13" borderId="14" xfId="0" applyFont="1" applyFill="1" applyBorder="1" applyAlignment="1">
      <alignment horizontal="center" vertical="center" wrapText="1"/>
    </xf>
    <xf numFmtId="0" fontId="7" fillId="13" borderId="15" xfId="0" applyFont="1" applyFill="1" applyBorder="1" applyAlignment="1">
      <alignment horizontal="center" vertical="center" wrapText="1"/>
    </xf>
  </cellXfs>
  <cellStyles count="22">
    <cellStyle name="Comma 2" xfId="9"/>
    <cellStyle name="Comma_Hoja de trabajo flujo 2007" xfId="3"/>
    <cellStyle name="Millares" xfId="2" builtinId="3"/>
    <cellStyle name="Millares 2" xfId="8"/>
    <cellStyle name="Millares 2 2" xfId="21"/>
    <cellStyle name="Millares 3" xfId="11"/>
    <cellStyle name="Millares 3 2" xfId="6"/>
    <cellStyle name="Millares 4" xfId="13"/>
    <cellStyle name="Millares 5" xfId="5"/>
    <cellStyle name="Millares 6" xfId="7"/>
    <cellStyle name="Millares 7" xfId="10"/>
    <cellStyle name="Millares 8" xfId="12"/>
    <cellStyle name="Millares 9" xfId="19"/>
    <cellStyle name="Moneda" xfId="20" builtinId="4"/>
    <cellStyle name="Moneda 2" xfId="15"/>
    <cellStyle name="Normal" xfId="0" builtinId="0"/>
    <cellStyle name="Normal 2" xfId="14"/>
    <cellStyle name="Normal 2 2" xfId="4"/>
    <cellStyle name="Normal 2 2 2" xfId="16"/>
    <cellStyle name="Normal 3" xfId="1"/>
    <cellStyle name="Normal 4" xfId="18"/>
    <cellStyle name="Porcentaje 2" xfId="17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438149</xdr:colOff>
      <xdr:row>1</xdr:row>
      <xdr:rowOff>19050</xdr:rowOff>
    </xdr:from>
    <xdr:to>
      <xdr:col>2</xdr:col>
      <xdr:colOff>295274</xdr:colOff>
      <xdr:row>5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8149" y="209550"/>
          <a:ext cx="14763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733425</xdr:colOff>
      <xdr:row>3</xdr:row>
      <xdr:rowOff>151417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90500"/>
          <a:ext cx="1047750" cy="532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1228726</xdr:colOff>
      <xdr:row>0</xdr:row>
      <xdr:rowOff>76200</xdr:rowOff>
    </xdr:from>
    <xdr:to>
      <xdr:col>0</xdr:col>
      <xdr:colOff>3371850</xdr:colOff>
      <xdr:row>3</xdr:row>
      <xdr:rowOff>142876</xdr:rowOff>
    </xdr:to>
    <xdr:pic>
      <xdr:nvPicPr>
        <xdr:cNvPr id="5" name="4 Imagen" descr="Interfaz de usuario gráfica, Aplicación, Word&#10;&#10;Descripción generada automáticamente"/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37" t="32130" r="30576" b="41722"/>
        <a:stretch/>
      </xdr:blipFill>
      <xdr:spPr bwMode="auto">
        <a:xfrm>
          <a:off x="1228726" y="76200"/>
          <a:ext cx="2143124" cy="63817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recuperacion%20emmanuel\2201%20Armado%20de%20los%20Estados%20Financieros%20de%20Grupo%20Carol%20201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O%20FINANCIERO/ESTADOS%20FINANCIERO%202025/ESTADOS%20FINANCIEROS%20NOVIEMBRE%20%202025%20HOSPITAL%20DR%20ALEJO%20MARTINE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BS"/>
      <sheetName val="ER"/>
      <sheetName val="ECP"/>
      <sheetName val="EFE"/>
      <sheetName val="Notas"/>
      <sheetName val="Links"/>
      <sheetName val="Préstamos"/>
      <sheetName val="Tickmarks"/>
      <sheetName val="Dist. Inv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NOVIEMBRE  2025"/>
      <sheetName val="Balanza ENERO 2023"/>
      <sheetName val="ESF SNS"/>
      <sheetName val="ERF SRS"/>
      <sheetName val="Activos fijos "/>
      <sheetName val="ECAMP"/>
      <sheetName val="EST. Flujo Efc"/>
      <sheetName val="Efectivo"/>
      <sheetName val="Cuenta por Cobrar"/>
      <sheetName val="Inventario"/>
      <sheetName val="CXP Corto plazo"/>
      <sheetName val="Retenciones y Acum."/>
      <sheetName val="Benef. Empl x p Corto Plazo"/>
      <sheetName val="CXP Largo Plazo"/>
      <sheetName val="Benef. Empl x pagar Larg. Plaz"/>
      <sheetName val="Ingresos"/>
      <sheetName val="Total Gasto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B3" t="str">
            <v>Del ejercicio terminado de NOVIEMBRE 2025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showGridLines="0" workbookViewId="0">
      <selection activeCell="A3" sqref="A3:F5"/>
    </sheetView>
  </sheetViews>
  <sheetFormatPr baseColWidth="10" defaultColWidth="11.44140625" defaultRowHeight="14.4"/>
  <cols>
    <col min="1" max="1" width="14.109375" style="18" bestFit="1" customWidth="1"/>
    <col min="2" max="2" width="10.109375" style="23" customWidth="1"/>
    <col min="3" max="3" width="33.6640625" style="23" customWidth="1"/>
    <col min="4" max="4" width="16" style="23" customWidth="1"/>
    <col min="5" max="6" width="15" style="23" bestFit="1" customWidth="1"/>
    <col min="7" max="7" width="14.5546875" style="23" bestFit="1" customWidth="1"/>
    <col min="8" max="16384" width="11.44140625" style="23"/>
  </cols>
  <sheetData>
    <row r="1" spans="1:7" ht="15" customHeight="1"/>
    <row r="2" spans="1:7" ht="15" customHeight="1"/>
    <row r="3" spans="1:7" ht="15" customHeight="1">
      <c r="A3" s="174" t="s">
        <v>0</v>
      </c>
      <c r="B3" s="174"/>
      <c r="C3" s="174"/>
      <c r="D3" s="174"/>
      <c r="E3" s="174"/>
      <c r="F3" s="174"/>
    </row>
    <row r="4" spans="1:7" ht="15" customHeight="1">
      <c r="A4" s="175" t="s">
        <v>73</v>
      </c>
      <c r="B4" s="174"/>
      <c r="C4" s="174"/>
      <c r="D4" s="174"/>
      <c r="E4" s="174"/>
      <c r="F4" s="174"/>
    </row>
    <row r="5" spans="1:7" ht="18" customHeight="1">
      <c r="A5" s="174" t="s">
        <v>1</v>
      </c>
      <c r="B5" s="174"/>
      <c r="C5" s="174"/>
      <c r="D5" s="174"/>
      <c r="E5" s="174"/>
      <c r="F5" s="174"/>
    </row>
    <row r="6" spans="1:7" ht="13.5" customHeight="1"/>
    <row r="7" spans="1:7" ht="16.5" customHeight="1" thickBot="1"/>
    <row r="8" spans="1:7" ht="15" thickBot="1">
      <c r="A8" s="35" t="s">
        <v>2</v>
      </c>
      <c r="B8" s="29" t="s">
        <v>3</v>
      </c>
      <c r="C8" s="29" t="s">
        <v>4</v>
      </c>
      <c r="D8" s="29" t="s">
        <v>5</v>
      </c>
      <c r="E8" s="29" t="s">
        <v>6</v>
      </c>
      <c r="F8" s="27" t="s">
        <v>7</v>
      </c>
    </row>
    <row r="9" spans="1:7" ht="15" customHeight="1">
      <c r="A9" s="18">
        <v>609.86999999999534</v>
      </c>
      <c r="B9" s="31" t="s">
        <v>10</v>
      </c>
      <c r="C9" s="31" t="s">
        <v>11</v>
      </c>
      <c r="D9" s="30">
        <v>0</v>
      </c>
      <c r="E9" s="28">
        <v>325</v>
      </c>
      <c r="F9" s="17">
        <f>A9+D9-E9</f>
        <v>284.86999999999534</v>
      </c>
    </row>
    <row r="10" spans="1:7" ht="15" customHeight="1">
      <c r="A10" s="18">
        <v>3481.5600000005215</v>
      </c>
      <c r="B10" s="19" t="s">
        <v>12</v>
      </c>
      <c r="C10" s="19" t="s">
        <v>13</v>
      </c>
      <c r="D10" s="24">
        <v>0</v>
      </c>
      <c r="E10" s="25">
        <v>325</v>
      </c>
      <c r="F10" s="17">
        <f t="shared" ref="F10:F17" si="0">A10+D10-E10</f>
        <v>3156.5600000005215</v>
      </c>
    </row>
    <row r="11" spans="1:7" ht="15" customHeight="1">
      <c r="A11" s="18">
        <v>3237896.1499999966</v>
      </c>
      <c r="B11" s="19" t="s">
        <v>8</v>
      </c>
      <c r="C11" s="19" t="s">
        <v>9</v>
      </c>
      <c r="D11" s="24">
        <v>275287</v>
      </c>
      <c r="E11" s="25">
        <v>665976.75</v>
      </c>
      <c r="F11" s="17">
        <f t="shared" si="0"/>
        <v>2847206.3999999966</v>
      </c>
      <c r="G11" s="42"/>
    </row>
    <row r="12" spans="1:7" ht="14.25" customHeight="1">
      <c r="B12" s="16" t="s">
        <v>14</v>
      </c>
      <c r="C12" s="16" t="s">
        <v>15</v>
      </c>
      <c r="D12" s="24"/>
      <c r="E12" s="25"/>
      <c r="F12" s="17">
        <f t="shared" si="0"/>
        <v>0</v>
      </c>
    </row>
    <row r="13" spans="1:7" ht="15" customHeight="1">
      <c r="B13" s="19" t="s">
        <v>16</v>
      </c>
      <c r="C13" s="19" t="s">
        <v>17</v>
      </c>
      <c r="D13" s="24">
        <v>11479359.25</v>
      </c>
      <c r="E13" s="25"/>
      <c r="F13" s="43">
        <f t="shared" si="0"/>
        <v>11479359.25</v>
      </c>
    </row>
    <row r="14" spans="1:7" ht="15" customHeight="1">
      <c r="B14" s="19" t="s">
        <v>18</v>
      </c>
      <c r="C14" s="19" t="s">
        <v>19</v>
      </c>
      <c r="D14" s="34">
        <v>1319195.5499999998</v>
      </c>
      <c r="E14" s="25"/>
      <c r="F14" s="39">
        <f t="shared" si="0"/>
        <v>1319195.5499999998</v>
      </c>
    </row>
    <row r="15" spans="1:7" ht="15" customHeight="1">
      <c r="B15" s="19" t="s">
        <v>20</v>
      </c>
      <c r="C15" s="19" t="s">
        <v>21</v>
      </c>
      <c r="D15" s="34">
        <v>480945.68999999994</v>
      </c>
      <c r="E15" s="25"/>
      <c r="F15" s="39">
        <f t="shared" si="0"/>
        <v>480945.68999999994</v>
      </c>
    </row>
    <row r="16" spans="1:7" ht="15" customHeight="1">
      <c r="B16" s="19" t="s">
        <v>22</v>
      </c>
      <c r="C16" s="19" t="s">
        <v>23</v>
      </c>
      <c r="D16" s="34">
        <v>12250098.779999997</v>
      </c>
      <c r="E16" s="25"/>
      <c r="F16" s="39">
        <f t="shared" si="0"/>
        <v>12250098.779999997</v>
      </c>
    </row>
    <row r="17" spans="1:7" ht="15" customHeight="1">
      <c r="B17" s="19" t="s">
        <v>51</v>
      </c>
      <c r="C17" s="19" t="s">
        <v>52</v>
      </c>
      <c r="D17" s="34">
        <v>1646382.7599999998</v>
      </c>
      <c r="E17" s="25"/>
      <c r="F17" s="39">
        <f t="shared" si="0"/>
        <v>1646382.7599999998</v>
      </c>
      <c r="G17" s="42"/>
    </row>
    <row r="18" spans="1:7" ht="15" customHeight="1">
      <c r="A18" s="18">
        <v>1030397.98</v>
      </c>
      <c r="B18" s="19" t="s">
        <v>26</v>
      </c>
      <c r="C18" s="19" t="s">
        <v>27</v>
      </c>
      <c r="D18" s="24">
        <v>0</v>
      </c>
      <c r="E18" s="25">
        <v>1563592.12</v>
      </c>
      <c r="F18" s="44">
        <f>-(E18+A18-D18)</f>
        <v>-2593990.1</v>
      </c>
    </row>
    <row r="19" spans="1:7" ht="15" customHeight="1">
      <c r="B19" s="19" t="s">
        <v>65</v>
      </c>
      <c r="C19" s="19" t="s">
        <v>66</v>
      </c>
      <c r="D19" s="24"/>
      <c r="E19" s="25">
        <v>6281694.2199999997</v>
      </c>
      <c r="F19" s="17">
        <f t="shared" ref="F19:F22" si="1">-(E19+A19-D19)</f>
        <v>-6281694.2199999997</v>
      </c>
    </row>
    <row r="20" spans="1:7" ht="15" customHeight="1">
      <c r="A20" s="18">
        <v>1438764.4</v>
      </c>
      <c r="B20" s="19" t="s">
        <v>67</v>
      </c>
      <c r="C20" s="19" t="s">
        <v>68</v>
      </c>
      <c r="D20" s="24">
        <v>0</v>
      </c>
      <c r="E20" s="25">
        <v>156562.13</v>
      </c>
      <c r="F20" s="17">
        <f t="shared" si="1"/>
        <v>-1595326.5299999998</v>
      </c>
    </row>
    <row r="21" spans="1:7" ht="15" customHeight="1">
      <c r="A21" s="18">
        <v>674483.99</v>
      </c>
      <c r="B21" s="19" t="s">
        <v>24</v>
      </c>
      <c r="C21" s="19" t="s">
        <v>25</v>
      </c>
      <c r="D21" s="24">
        <v>316879.35999999999</v>
      </c>
      <c r="E21" s="25">
        <v>8446.66</v>
      </c>
      <c r="F21" s="17">
        <f t="shared" si="1"/>
        <v>-366051.29000000004</v>
      </c>
      <c r="G21" s="42"/>
    </row>
    <row r="22" spans="1:7" ht="15" customHeight="1">
      <c r="A22" s="18">
        <v>98341.210000003979</v>
      </c>
      <c r="B22" s="14" t="s">
        <v>53</v>
      </c>
      <c r="C22" s="15" t="s">
        <v>54</v>
      </c>
      <c r="D22" s="24"/>
      <c r="E22" s="18">
        <v>20858187.809999987</v>
      </c>
      <c r="F22" s="17">
        <f t="shared" si="1"/>
        <v>-20956529.019999992</v>
      </c>
    </row>
    <row r="23" spans="1:7" ht="15" customHeight="1">
      <c r="B23" s="14" t="s">
        <v>55</v>
      </c>
      <c r="C23" s="14" t="s">
        <v>56</v>
      </c>
      <c r="D23" s="24"/>
      <c r="E23" s="25"/>
      <c r="F23" s="17">
        <f t="shared" ref="F23" si="2">-(E23+A23-D23)</f>
        <v>0</v>
      </c>
    </row>
    <row r="24" spans="1:7" ht="15" customHeight="1">
      <c r="B24" s="19" t="s">
        <v>28</v>
      </c>
      <c r="C24" s="19" t="s">
        <v>29</v>
      </c>
      <c r="D24" s="24">
        <v>0</v>
      </c>
      <c r="E24" s="25">
        <v>275287</v>
      </c>
      <c r="F24" s="17">
        <f t="shared" ref="F24" si="3">-(E24+A24-D24)</f>
        <v>-275287</v>
      </c>
    </row>
    <row r="25" spans="1:7" ht="15" customHeight="1">
      <c r="B25" s="19" t="s">
        <v>32</v>
      </c>
      <c r="C25" s="19" t="s">
        <v>33</v>
      </c>
      <c r="D25" s="24">
        <v>107963.5</v>
      </c>
      <c r="E25" s="25">
        <v>0</v>
      </c>
      <c r="F25" s="40">
        <f t="shared" ref="F25:F34" si="4">A25+D25-E25</f>
        <v>107963.5</v>
      </c>
    </row>
    <row r="26" spans="1:7" ht="15" customHeight="1">
      <c r="B26" s="19" t="s">
        <v>34</v>
      </c>
      <c r="C26" s="19" t="s">
        <v>35</v>
      </c>
      <c r="D26" s="24">
        <v>16500</v>
      </c>
      <c r="E26" s="25">
        <v>0</v>
      </c>
      <c r="F26" s="41">
        <f t="shared" si="4"/>
        <v>16500</v>
      </c>
    </row>
    <row r="27" spans="1:7" ht="15" customHeight="1">
      <c r="B27" s="19" t="s">
        <v>36</v>
      </c>
      <c r="C27" s="19" t="s">
        <v>37</v>
      </c>
      <c r="D27" s="24">
        <v>63262.59</v>
      </c>
      <c r="E27" s="25">
        <v>0</v>
      </c>
      <c r="F27" s="40">
        <f t="shared" si="4"/>
        <v>63262.59</v>
      </c>
    </row>
    <row r="28" spans="1:7" ht="15" customHeight="1">
      <c r="B28" s="19" t="s">
        <v>72</v>
      </c>
      <c r="C28" s="19" t="s">
        <v>38</v>
      </c>
      <c r="D28" s="24">
        <v>2583.65</v>
      </c>
      <c r="E28" s="25">
        <v>0</v>
      </c>
      <c r="F28" s="37">
        <f t="shared" si="4"/>
        <v>2583.65</v>
      </c>
    </row>
    <row r="29" spans="1:7" ht="15" customHeight="1">
      <c r="B29" s="19" t="s">
        <v>39</v>
      </c>
      <c r="C29" s="19" t="s">
        <v>40</v>
      </c>
      <c r="D29" s="24">
        <v>83340</v>
      </c>
      <c r="E29" s="25">
        <v>0</v>
      </c>
      <c r="F29" s="38">
        <f t="shared" si="4"/>
        <v>83340</v>
      </c>
    </row>
    <row r="30" spans="1:7" ht="15" customHeight="1">
      <c r="B30" s="19" t="s">
        <v>41</v>
      </c>
      <c r="C30" s="19" t="s">
        <v>42</v>
      </c>
      <c r="D30" s="24">
        <v>1514400.62</v>
      </c>
      <c r="E30" s="25">
        <v>0</v>
      </c>
      <c r="F30" s="40">
        <f t="shared" si="4"/>
        <v>1514400.62</v>
      </c>
    </row>
    <row r="31" spans="1:7" ht="15" customHeight="1">
      <c r="B31" s="19" t="s">
        <v>30</v>
      </c>
      <c r="C31" s="19" t="s">
        <v>31</v>
      </c>
      <c r="D31" s="24">
        <v>156562.13</v>
      </c>
      <c r="E31" s="25">
        <v>0</v>
      </c>
      <c r="F31" s="33">
        <f t="shared" si="4"/>
        <v>156562.13</v>
      </c>
    </row>
    <row r="32" spans="1:7" ht="15" customHeight="1">
      <c r="B32" s="19" t="s">
        <v>43</v>
      </c>
      <c r="C32" s="19" t="s">
        <v>44</v>
      </c>
      <c r="D32" s="24">
        <v>64635.81</v>
      </c>
      <c r="E32" s="25">
        <v>0</v>
      </c>
      <c r="F32" s="40">
        <f t="shared" si="4"/>
        <v>64635.81</v>
      </c>
    </row>
    <row r="33" spans="2:7" ht="15" customHeight="1">
      <c r="B33" s="19" t="s">
        <v>45</v>
      </c>
      <c r="C33" s="19" t="s">
        <v>46</v>
      </c>
      <c r="D33" s="24">
        <v>30000</v>
      </c>
      <c r="E33" s="25">
        <v>0</v>
      </c>
      <c r="F33" s="36">
        <f t="shared" si="4"/>
        <v>30000</v>
      </c>
      <c r="G33" s="32"/>
    </row>
    <row r="34" spans="2:7" ht="15" customHeight="1">
      <c r="B34" s="19" t="s">
        <v>47</v>
      </c>
      <c r="C34" s="19" t="s">
        <v>48</v>
      </c>
      <c r="D34" s="24">
        <v>3000</v>
      </c>
      <c r="E34" s="25">
        <v>0</v>
      </c>
      <c r="F34" s="40">
        <f t="shared" si="4"/>
        <v>3000</v>
      </c>
      <c r="G34" s="32"/>
    </row>
    <row r="35" spans="2:7" ht="15">
      <c r="B35" s="20" t="s">
        <v>49</v>
      </c>
      <c r="C35" s="20" t="s">
        <v>50</v>
      </c>
      <c r="D35" s="26">
        <f>SUM(D9:D34)</f>
        <v>29810396.68999999</v>
      </c>
      <c r="E35" s="26">
        <f>SUM(E9:E34)</f>
        <v>29810396.68999999</v>
      </c>
      <c r="F35" s="26">
        <f>SUM(F9:F34)</f>
        <v>-6.4028427004814148E-10</v>
      </c>
    </row>
    <row r="36" spans="2:7" ht="15.75" customHeight="1"/>
    <row r="38" spans="2:7">
      <c r="D38" s="32"/>
    </row>
    <row r="39" spans="2:7">
      <c r="B39" s="21"/>
      <c r="C39" s="21"/>
      <c r="D39" s="9"/>
      <c r="E39" s="21"/>
      <c r="F39" s="12"/>
    </row>
    <row r="40" spans="2:7" ht="15.6">
      <c r="B40" s="11" t="s">
        <v>69</v>
      </c>
      <c r="C40" s="7"/>
      <c r="D40" s="9"/>
      <c r="E40" s="176" t="s">
        <v>57</v>
      </c>
      <c r="F40" s="176"/>
    </row>
    <row r="41" spans="2:7">
      <c r="B41" s="9"/>
      <c r="C41" s="10"/>
      <c r="D41" s="9"/>
      <c r="E41" s="9"/>
      <c r="F41" s="8"/>
    </row>
    <row r="42" spans="2:7">
      <c r="B42" s="9"/>
      <c r="C42" s="9"/>
      <c r="D42" s="9"/>
      <c r="E42" s="9"/>
      <c r="F42" s="8"/>
    </row>
    <row r="43" spans="2:7">
      <c r="B43" s="9"/>
      <c r="C43" s="9"/>
      <c r="D43" s="9"/>
      <c r="E43" s="9"/>
      <c r="F43" s="8"/>
    </row>
    <row r="44" spans="2:7">
      <c r="B44" s="9"/>
      <c r="C44" s="9"/>
      <c r="D44" s="9"/>
      <c r="E44" s="9"/>
      <c r="F44" s="8"/>
    </row>
    <row r="45" spans="2:7">
      <c r="B45" s="21"/>
      <c r="C45" s="21"/>
      <c r="D45" s="9"/>
      <c r="E45" s="21"/>
      <c r="F45" s="12"/>
    </row>
    <row r="46" spans="2:7">
      <c r="B46" s="13" t="s">
        <v>70</v>
      </c>
      <c r="C46" s="9"/>
      <c r="D46" s="9"/>
      <c r="E46" s="176" t="s">
        <v>71</v>
      </c>
      <c r="F46" s="176"/>
    </row>
  </sheetData>
  <mergeCells count="5">
    <mergeCell ref="A3:F3"/>
    <mergeCell ref="A4:F4"/>
    <mergeCell ref="A5:F5"/>
    <mergeCell ref="E40:F40"/>
    <mergeCell ref="E46:F46"/>
  </mergeCells>
  <pageMargins left="0.78740157480314965" right="0.78740157480314965" top="0.78740157480314965" bottom="1.5354330708661419" header="0.78740157480314965" footer="0.78740157480314965"/>
  <pageSetup scale="80" orientation="portrait" horizontalDpi="300" verticalDpi="300" r:id="rId1"/>
  <headerFooter alignWithMargins="0">
    <oddFooter>&amp;L&amp;"Segoe UI,Regular"&amp;10 Fecha y Hora de Impresion2/21/2023 9:54:43 AM &amp;R&amp;"Segoe UI,Regular"&amp;10 Pagina : 1 de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D17"/>
  <sheetViews>
    <sheetView tabSelected="1" workbookViewId="0">
      <selection activeCell="A7" sqref="A7:B7"/>
    </sheetView>
  </sheetViews>
  <sheetFormatPr baseColWidth="10" defaultColWidth="11" defaultRowHeight="14.4"/>
  <cols>
    <col min="1" max="1" width="59.88671875" customWidth="1"/>
    <col min="2" max="2" width="21.44140625" customWidth="1"/>
    <col min="4" max="4" width="19.88671875" customWidth="1"/>
  </cols>
  <sheetData>
    <row r="5" spans="1:4" ht="15.6">
      <c r="A5" s="174" t="str">
        <f>A7</f>
        <v>Del ejercicio terminado de NOVIEMBRE 2025</v>
      </c>
      <c r="B5" s="174"/>
    </row>
    <row r="6" spans="1:4" ht="17.399999999999999">
      <c r="A6" s="177" t="s">
        <v>59</v>
      </c>
      <c r="B6" s="177"/>
    </row>
    <row r="7" spans="1:4">
      <c r="A7" s="178" t="str">
        <f>[2]Efectivo!B3</f>
        <v>Del ejercicio terminado de NOVIEMBRE 2025</v>
      </c>
      <c r="B7" s="178"/>
    </row>
    <row r="8" spans="1:4" ht="17.399999999999999">
      <c r="A8" s="177" t="s">
        <v>1</v>
      </c>
      <c r="B8" s="177"/>
    </row>
    <row r="9" spans="1:4" ht="15.6">
      <c r="A9" s="1"/>
    </row>
    <row r="11" spans="1:4" ht="15.6">
      <c r="A11" s="4" t="s">
        <v>60</v>
      </c>
      <c r="B11" s="22" t="s">
        <v>58</v>
      </c>
    </row>
    <row r="12" spans="1:4" ht="15.6">
      <c r="A12" s="2" t="s">
        <v>61</v>
      </c>
      <c r="B12" s="48">
        <f>3909.63+54972.59+87223.11</f>
        <v>146105.32999999999</v>
      </c>
    </row>
    <row r="13" spans="1:4" ht="15.6">
      <c r="A13" s="3" t="s">
        <v>62</v>
      </c>
      <c r="B13" s="48">
        <v>372328.79</v>
      </c>
    </row>
    <row r="14" spans="1:4" ht="15.6">
      <c r="A14" s="3" t="s">
        <v>63</v>
      </c>
      <c r="B14" s="46">
        <v>0</v>
      </c>
    </row>
    <row r="15" spans="1:4">
      <c r="A15" s="4" t="s">
        <v>64</v>
      </c>
      <c r="B15" s="49">
        <f>SUM(B12:B14)</f>
        <v>518434.12</v>
      </c>
      <c r="C15" s="45"/>
      <c r="D15" s="5"/>
    </row>
    <row r="16" spans="1:4">
      <c r="B16" s="45"/>
      <c r="D16" s="6"/>
    </row>
    <row r="17" spans="2:2">
      <c r="B17" s="45"/>
    </row>
  </sheetData>
  <mergeCells count="4">
    <mergeCell ref="A5:B5"/>
    <mergeCell ref="A6:B6"/>
    <mergeCell ref="A7:B7"/>
    <mergeCell ref="A8:B8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47"/>
  <sheetViews>
    <sheetView workbookViewId="0">
      <selection activeCell="B8" sqref="B8"/>
    </sheetView>
  </sheetViews>
  <sheetFormatPr baseColWidth="10" defaultColWidth="11.44140625" defaultRowHeight="14.4"/>
  <cols>
    <col min="1" max="1" width="22" customWidth="1"/>
    <col min="2" max="2" width="45.88671875" bestFit="1" customWidth="1"/>
    <col min="3" max="3" width="21.109375" customWidth="1"/>
    <col min="4" max="4" width="22.33203125" customWidth="1"/>
    <col min="5" max="5" width="20" customWidth="1"/>
    <col min="6" max="6" width="12" bestFit="1" customWidth="1"/>
    <col min="7" max="7" width="12.33203125" bestFit="1" customWidth="1"/>
    <col min="10" max="10" width="12.33203125" bestFit="1" customWidth="1"/>
  </cols>
  <sheetData>
    <row r="3" spans="1:12" ht="15" customHeight="1">
      <c r="A3" s="190" t="s">
        <v>107</v>
      </c>
      <c r="B3" s="190"/>
      <c r="C3" s="190"/>
      <c r="D3" s="190"/>
      <c r="E3" s="190"/>
    </row>
    <row r="4" spans="1:12" ht="14.25" customHeight="1">
      <c r="A4" s="191" t="s">
        <v>108</v>
      </c>
      <c r="B4" s="191"/>
      <c r="C4" s="191"/>
      <c r="D4" s="191"/>
      <c r="E4" s="191"/>
    </row>
    <row r="5" spans="1:12">
      <c r="A5" s="192" t="s">
        <v>135</v>
      </c>
      <c r="B5" s="192"/>
      <c r="C5" s="192"/>
      <c r="D5" s="192"/>
      <c r="E5" s="192"/>
    </row>
    <row r="6" spans="1:12" ht="15" thickBot="1">
      <c r="A6" s="193" t="s">
        <v>136</v>
      </c>
      <c r="B6" s="193"/>
      <c r="C6" s="193"/>
      <c r="D6" s="193"/>
      <c r="E6" s="193"/>
    </row>
    <row r="7" spans="1:12" ht="28.8">
      <c r="A7" s="97" t="s">
        <v>137</v>
      </c>
      <c r="B7" s="136" t="s">
        <v>113</v>
      </c>
      <c r="C7" s="136" t="s">
        <v>138</v>
      </c>
      <c r="D7" s="98" t="s">
        <v>139</v>
      </c>
      <c r="E7" s="98" t="s">
        <v>140</v>
      </c>
    </row>
    <row r="8" spans="1:12">
      <c r="A8" s="137" t="s">
        <v>141</v>
      </c>
      <c r="B8" s="138" t="s">
        <v>142</v>
      </c>
      <c r="C8" s="111">
        <v>45968</v>
      </c>
      <c r="D8" s="139">
        <v>4524000000021</v>
      </c>
      <c r="E8" s="140">
        <v>449841.19</v>
      </c>
    </row>
    <row r="9" spans="1:12">
      <c r="A9" s="137"/>
      <c r="B9" s="138" t="s">
        <v>142</v>
      </c>
      <c r="C9" s="111"/>
      <c r="D9" s="139"/>
      <c r="E9" s="141"/>
    </row>
    <row r="10" spans="1:12">
      <c r="A10" s="180" t="s">
        <v>143</v>
      </c>
      <c r="B10" s="180"/>
      <c r="C10" s="142"/>
      <c r="D10" s="142"/>
      <c r="E10" s="143">
        <f>SUM(E8+E9)</f>
        <v>449841.19</v>
      </c>
    </row>
    <row r="11" spans="1:12">
      <c r="A11" s="179"/>
      <c r="B11" s="116" t="s">
        <v>144</v>
      </c>
      <c r="C11" s="111">
        <v>45965</v>
      </c>
      <c r="D11" s="139">
        <v>4524000000118</v>
      </c>
      <c r="E11" s="128">
        <v>94047.5</v>
      </c>
      <c r="L11" s="144"/>
    </row>
    <row r="12" spans="1:12">
      <c r="A12" s="179"/>
      <c r="B12" s="116" t="s">
        <v>145</v>
      </c>
      <c r="C12" s="111">
        <v>45964</v>
      </c>
      <c r="D12" s="139">
        <v>4524000000029</v>
      </c>
      <c r="E12" s="128">
        <v>43426</v>
      </c>
      <c r="L12" s="144"/>
    </row>
    <row r="13" spans="1:12">
      <c r="A13" s="179"/>
      <c r="B13" s="116" t="s">
        <v>146</v>
      </c>
      <c r="C13" s="111">
        <v>45964</v>
      </c>
      <c r="D13" s="139">
        <v>4524000000017</v>
      </c>
      <c r="E13" s="128">
        <v>1501</v>
      </c>
      <c r="L13" s="144"/>
    </row>
    <row r="14" spans="1:12">
      <c r="A14" s="179"/>
      <c r="B14" s="116" t="s">
        <v>146</v>
      </c>
      <c r="C14" s="111">
        <v>45985</v>
      </c>
      <c r="D14" s="139">
        <v>4524000000003</v>
      </c>
      <c r="E14" s="128">
        <v>192</v>
      </c>
      <c r="L14" s="144"/>
    </row>
    <row r="15" spans="1:12">
      <c r="A15" s="179"/>
      <c r="B15" s="116" t="s">
        <v>147</v>
      </c>
      <c r="C15" s="111">
        <v>45965</v>
      </c>
      <c r="D15" s="139">
        <v>4524000000088</v>
      </c>
      <c r="E15" s="128">
        <v>15000</v>
      </c>
      <c r="L15" s="144"/>
    </row>
    <row r="16" spans="1:12">
      <c r="A16" s="179"/>
      <c r="B16" s="116" t="s">
        <v>147</v>
      </c>
      <c r="C16" s="111">
        <v>45965</v>
      </c>
      <c r="D16" s="139">
        <v>4524000000088</v>
      </c>
      <c r="E16" s="128">
        <v>15000</v>
      </c>
      <c r="L16" s="144"/>
    </row>
    <row r="17" spans="1:12">
      <c r="A17" s="179"/>
      <c r="B17" s="116" t="s">
        <v>147</v>
      </c>
      <c r="C17" s="145"/>
      <c r="D17" s="139"/>
      <c r="E17" s="128"/>
      <c r="G17" s="146"/>
      <c r="H17" s="147"/>
      <c r="I17" s="148"/>
      <c r="L17" s="144"/>
    </row>
    <row r="18" spans="1:12">
      <c r="A18" s="179"/>
      <c r="B18" s="149" t="s">
        <v>148</v>
      </c>
      <c r="C18" s="116"/>
      <c r="D18" s="116"/>
      <c r="E18" s="47"/>
    </row>
    <row r="19" spans="1:12">
      <c r="A19" s="179"/>
      <c r="B19" s="149" t="s">
        <v>149</v>
      </c>
      <c r="C19" s="111"/>
      <c r="D19" s="139"/>
      <c r="E19" s="150"/>
    </row>
    <row r="20" spans="1:12">
      <c r="A20" s="179"/>
      <c r="B20" s="149" t="s">
        <v>150</v>
      </c>
      <c r="C20" s="111">
        <v>45980</v>
      </c>
      <c r="D20" s="139">
        <v>4524000030375</v>
      </c>
      <c r="E20" s="47">
        <v>4382.76</v>
      </c>
    </row>
    <row r="21" spans="1:12">
      <c r="A21" s="179"/>
      <c r="B21" s="149" t="s">
        <v>151</v>
      </c>
      <c r="C21" s="116"/>
      <c r="D21" s="116"/>
      <c r="E21" s="116"/>
    </row>
    <row r="22" spans="1:12">
      <c r="A22" s="179"/>
      <c r="B22" s="149" t="s">
        <v>152</v>
      </c>
      <c r="C22" s="116"/>
      <c r="D22" s="116"/>
      <c r="E22" s="116"/>
    </row>
    <row r="23" spans="1:12">
      <c r="A23" s="179"/>
      <c r="B23" s="149" t="s">
        <v>153</v>
      </c>
      <c r="C23" s="116"/>
      <c r="D23" s="116"/>
      <c r="E23" s="116"/>
    </row>
    <row r="24" spans="1:12">
      <c r="A24" s="179"/>
      <c r="B24" s="149" t="s">
        <v>154</v>
      </c>
      <c r="C24" s="116"/>
      <c r="D24" s="116"/>
      <c r="E24" s="116"/>
    </row>
    <row r="25" spans="1:12">
      <c r="A25" s="180" t="s">
        <v>143</v>
      </c>
      <c r="B25" s="180"/>
      <c r="C25" s="142"/>
      <c r="D25" s="142"/>
      <c r="E25" s="143">
        <f>SUM(E11:E24)</f>
        <v>173549.26</v>
      </c>
      <c r="F25" s="151"/>
    </row>
    <row r="26" spans="1:12">
      <c r="A26" s="181" t="s">
        <v>155</v>
      </c>
      <c r="B26" s="116" t="s">
        <v>156</v>
      </c>
      <c r="C26" s="116"/>
      <c r="D26" s="139"/>
      <c r="E26" s="116"/>
    </row>
    <row r="27" spans="1:12" ht="35.4" customHeight="1">
      <c r="A27" s="179"/>
      <c r="B27" s="152" t="s">
        <v>157</v>
      </c>
      <c r="C27" s="111">
        <v>45988</v>
      </c>
      <c r="D27" s="153">
        <v>41207959429</v>
      </c>
      <c r="E27" s="150">
        <v>8600</v>
      </c>
    </row>
    <row r="28" spans="1:12">
      <c r="A28" s="179"/>
      <c r="B28" s="116" t="s">
        <v>158</v>
      </c>
      <c r="C28" s="116"/>
      <c r="D28" s="139"/>
      <c r="E28" s="116"/>
    </row>
    <row r="29" spans="1:12">
      <c r="A29" s="179"/>
      <c r="B29" s="154" t="s">
        <v>159</v>
      </c>
      <c r="C29" s="116"/>
      <c r="D29" s="139"/>
      <c r="E29" s="116"/>
      <c r="F29" s="155"/>
    </row>
    <row r="30" spans="1:12">
      <c r="A30" s="179"/>
      <c r="B30" s="152" t="s">
        <v>160</v>
      </c>
      <c r="C30" s="116"/>
      <c r="D30" s="139"/>
      <c r="E30" s="116"/>
    </row>
    <row r="31" spans="1:12" ht="15.6">
      <c r="A31" s="182"/>
      <c r="B31" s="156" t="s">
        <v>161</v>
      </c>
      <c r="C31" s="157"/>
      <c r="D31" s="139"/>
      <c r="E31" s="158"/>
    </row>
    <row r="32" spans="1:12">
      <c r="A32" s="184" t="s">
        <v>143</v>
      </c>
      <c r="B32" s="185"/>
      <c r="C32" s="142"/>
      <c r="D32" s="142"/>
      <c r="E32" s="143">
        <f>SUM(E26:E31)</f>
        <v>8600</v>
      </c>
    </row>
    <row r="33" spans="1:7">
      <c r="A33" s="186" t="s">
        <v>162</v>
      </c>
      <c r="B33" s="187"/>
      <c r="C33" s="159"/>
      <c r="D33" s="159"/>
      <c r="E33" s="160">
        <f>+E32+E25+E10</f>
        <v>631990.44999999995</v>
      </c>
    </row>
    <row r="34" spans="1:7">
      <c r="A34" s="161"/>
      <c r="B34" s="161"/>
      <c r="C34" s="162"/>
      <c r="D34" s="162"/>
      <c r="E34" s="163"/>
    </row>
    <row r="35" spans="1:7">
      <c r="A35" s="188" t="s">
        <v>163</v>
      </c>
      <c r="B35" s="188"/>
      <c r="C35" s="188"/>
      <c r="D35" s="188"/>
      <c r="E35" s="188"/>
      <c r="G35" s="144"/>
    </row>
    <row r="36" spans="1:7">
      <c r="A36" s="188"/>
      <c r="B36" s="188"/>
      <c r="C36" s="188"/>
      <c r="D36" s="188"/>
      <c r="E36" s="188"/>
    </row>
    <row r="38" spans="1:7">
      <c r="A38" s="189" t="s">
        <v>164</v>
      </c>
      <c r="B38" s="189"/>
      <c r="C38" s="189"/>
      <c r="D38" s="189"/>
      <c r="E38" s="189"/>
    </row>
    <row r="40" spans="1:7">
      <c r="A40" s="164" t="s">
        <v>165</v>
      </c>
      <c r="B40" s="164" t="s">
        <v>166</v>
      </c>
      <c r="C40" s="164" t="s">
        <v>167</v>
      </c>
      <c r="D40" s="165" t="s">
        <v>168</v>
      </c>
      <c r="E40" s="166"/>
    </row>
    <row r="41" spans="1:7">
      <c r="A41" s="167">
        <v>1102071983</v>
      </c>
      <c r="B41" s="168">
        <v>4696.68</v>
      </c>
      <c r="C41" s="168">
        <v>4696.68</v>
      </c>
      <c r="D41" s="169">
        <f>+C41-B41</f>
        <v>0</v>
      </c>
      <c r="E41" s="170"/>
    </row>
    <row r="42" spans="1:7">
      <c r="A42" s="167">
        <v>1102058766</v>
      </c>
      <c r="B42" s="168">
        <v>284904.83</v>
      </c>
      <c r="C42" s="168">
        <v>285982.74</v>
      </c>
      <c r="D42" s="169">
        <f>+C42-B42</f>
        <v>1077.9099999999744</v>
      </c>
      <c r="E42" s="86"/>
    </row>
    <row r="43" spans="1:7">
      <c r="A43" s="167"/>
      <c r="B43" s="167"/>
      <c r="C43" s="167"/>
      <c r="D43" s="167"/>
      <c r="E43" s="86"/>
    </row>
    <row r="44" spans="1:7">
      <c r="A44" s="183" t="s">
        <v>169</v>
      </c>
      <c r="B44" s="183"/>
      <c r="D44" s="183" t="s">
        <v>170</v>
      </c>
      <c r="E44" s="183"/>
    </row>
    <row r="45" spans="1:7">
      <c r="A45" s="170"/>
      <c r="B45" s="170" t="s">
        <v>171</v>
      </c>
      <c r="D45" t="s">
        <v>172</v>
      </c>
    </row>
    <row r="46" spans="1:7">
      <c r="A46" s="183" t="s">
        <v>173</v>
      </c>
      <c r="B46" s="183"/>
      <c r="C46" s="183"/>
      <c r="D46" s="183"/>
      <c r="E46" s="183"/>
    </row>
    <row r="47" spans="1:7">
      <c r="A47" s="86"/>
      <c r="B47" s="183" t="s">
        <v>174</v>
      </c>
      <c r="C47" s="183"/>
      <c r="D47" s="183"/>
      <c r="E47" s="183"/>
    </row>
  </sheetData>
  <protectedRanges>
    <protectedRange sqref="E8" name="Rango1"/>
  </protectedRanges>
  <mergeCells count="16">
    <mergeCell ref="A3:E3"/>
    <mergeCell ref="A4:E4"/>
    <mergeCell ref="A5:E5"/>
    <mergeCell ref="A6:E6"/>
    <mergeCell ref="A10:B10"/>
    <mergeCell ref="A11:A24"/>
    <mergeCell ref="A25:B25"/>
    <mergeCell ref="A26:A31"/>
    <mergeCell ref="A46:E46"/>
    <mergeCell ref="B47:E47"/>
    <mergeCell ref="A32:B32"/>
    <mergeCell ref="A33:B33"/>
    <mergeCell ref="A35:E36"/>
    <mergeCell ref="A38:E38"/>
    <mergeCell ref="A44:B44"/>
    <mergeCell ref="D44:E44"/>
  </mergeCells>
  <pageMargins left="0.7" right="0.7" top="0.75" bottom="0.75" header="0.3" footer="0.3"/>
  <pageSetup scale="9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7"/>
  <sheetViews>
    <sheetView workbookViewId="0">
      <selection activeCell="A18" sqref="A18"/>
    </sheetView>
  </sheetViews>
  <sheetFormatPr baseColWidth="10" defaultRowHeight="14.4"/>
  <cols>
    <col min="1" max="1" width="8.6640625" customWidth="1"/>
    <col min="2" max="2" width="4" customWidth="1"/>
    <col min="3" max="3" width="35.33203125" bestFit="1" customWidth="1"/>
    <col min="4" max="4" width="44" customWidth="1"/>
    <col min="5" max="5" width="19.44140625" customWidth="1"/>
    <col min="6" max="6" width="11.88671875" customWidth="1"/>
    <col min="7" max="7" width="13" customWidth="1"/>
    <col min="8" max="8" width="17.6640625" customWidth="1"/>
    <col min="9" max="10" width="18" customWidth="1"/>
    <col min="11" max="11" width="16.5546875" bestFit="1" customWidth="1"/>
    <col min="12" max="12" width="12.109375" customWidth="1"/>
    <col min="13" max="13" width="18" bestFit="1" customWidth="1"/>
    <col min="14" max="14" width="16.5546875" bestFit="1" customWidth="1"/>
    <col min="15" max="15" width="15.33203125" customWidth="1"/>
    <col min="16" max="16" width="12.88671875" customWidth="1"/>
    <col min="17" max="17" width="11.6640625" customWidth="1"/>
    <col min="18" max="18" width="20" customWidth="1"/>
    <col min="19" max="19" width="12" customWidth="1"/>
    <col min="20" max="20" width="17.5546875" customWidth="1"/>
    <col min="21" max="21" width="15.33203125" customWidth="1"/>
    <col min="22" max="22" width="18" bestFit="1" customWidth="1"/>
  </cols>
  <sheetData>
    <row r="1" spans="2:22" ht="28.8">
      <c r="B1" s="194" t="s">
        <v>74</v>
      </c>
      <c r="C1" s="194"/>
      <c r="D1" s="194"/>
      <c r="E1" s="194"/>
      <c r="F1" s="194"/>
      <c r="G1" s="194"/>
      <c r="H1" s="194"/>
      <c r="I1" s="194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1"/>
      <c r="V1" s="52"/>
    </row>
    <row r="2" spans="2:22" ht="21">
      <c r="B2" s="195" t="s">
        <v>75</v>
      </c>
      <c r="C2" s="195"/>
      <c r="D2" s="195"/>
      <c r="E2" s="195"/>
      <c r="F2" s="195"/>
      <c r="G2" s="195"/>
      <c r="H2" s="195"/>
      <c r="I2" s="195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4"/>
      <c r="V2" s="55"/>
    </row>
    <row r="3" spans="2:22" ht="18">
      <c r="B3" s="190" t="s">
        <v>76</v>
      </c>
      <c r="C3" s="190"/>
      <c r="D3" s="190"/>
      <c r="E3" s="190"/>
      <c r="F3" s="190"/>
      <c r="G3" s="190"/>
      <c r="H3" s="190"/>
      <c r="I3" s="190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7"/>
      <c r="V3" s="57"/>
    </row>
    <row r="5" spans="2:22" ht="18">
      <c r="B5" t="s">
        <v>77</v>
      </c>
      <c r="E5" s="58" t="s">
        <v>78</v>
      </c>
      <c r="F5" s="58"/>
      <c r="H5" s="59" t="s">
        <v>130</v>
      </c>
      <c r="I5" s="59"/>
      <c r="J5" s="59"/>
    </row>
    <row r="6" spans="2:22" ht="12.75" customHeight="1">
      <c r="C6" s="60"/>
    </row>
    <row r="7" spans="2:22" ht="63.75" customHeight="1">
      <c r="B7" s="61" t="s">
        <v>79</v>
      </c>
      <c r="C7" s="61" t="s">
        <v>80</v>
      </c>
      <c r="D7" s="61" t="s">
        <v>81</v>
      </c>
      <c r="E7" s="61" t="s">
        <v>82</v>
      </c>
      <c r="F7" s="61" t="s">
        <v>83</v>
      </c>
      <c r="G7" s="61" t="s">
        <v>84</v>
      </c>
      <c r="H7" s="61" t="s">
        <v>85</v>
      </c>
      <c r="I7" s="61" t="s">
        <v>86</v>
      </c>
      <c r="J7" s="61" t="s">
        <v>87</v>
      </c>
      <c r="K7" s="61" t="s">
        <v>88</v>
      </c>
      <c r="L7" s="61" t="s">
        <v>89</v>
      </c>
      <c r="M7" s="61" t="s">
        <v>90</v>
      </c>
      <c r="N7" s="61" t="s">
        <v>91</v>
      </c>
      <c r="O7" s="61" t="s">
        <v>92</v>
      </c>
      <c r="P7" s="61" t="s">
        <v>93</v>
      </c>
      <c r="Q7" s="61" t="s">
        <v>94</v>
      </c>
      <c r="R7" s="61" t="s">
        <v>95</v>
      </c>
      <c r="S7" s="61" t="s">
        <v>84</v>
      </c>
      <c r="T7" s="61" t="s">
        <v>96</v>
      </c>
    </row>
    <row r="8" spans="2:22" s="45" customFormat="1">
      <c r="B8" s="47">
        <v>1</v>
      </c>
      <c r="C8" s="62" t="s">
        <v>131</v>
      </c>
      <c r="D8" s="63" t="s">
        <v>132</v>
      </c>
      <c r="E8" s="47" t="s">
        <v>133</v>
      </c>
      <c r="F8" s="64">
        <v>0</v>
      </c>
      <c r="G8" s="65">
        <v>0</v>
      </c>
      <c r="H8" s="66"/>
      <c r="I8" s="67"/>
      <c r="J8" s="67"/>
      <c r="K8" s="67"/>
      <c r="L8" s="67">
        <v>0</v>
      </c>
      <c r="M8" s="67"/>
      <c r="N8" s="67"/>
      <c r="O8" s="67">
        <v>0</v>
      </c>
      <c r="P8" s="67">
        <v>0</v>
      </c>
      <c r="Q8" s="67"/>
      <c r="R8" s="67">
        <v>7000</v>
      </c>
      <c r="S8" s="67"/>
      <c r="T8" s="68">
        <f>SUM(G8:S8)+F8</f>
        <v>7000</v>
      </c>
    </row>
    <row r="9" spans="2:22" s="45" customFormat="1">
      <c r="B9" s="47">
        <v>2</v>
      </c>
      <c r="C9" s="62" t="s">
        <v>134</v>
      </c>
      <c r="D9" s="63" t="s">
        <v>132</v>
      </c>
      <c r="E9" s="47" t="s">
        <v>133</v>
      </c>
      <c r="F9" s="64"/>
      <c r="G9" s="65">
        <v>0</v>
      </c>
      <c r="H9" s="66">
        <v>0</v>
      </c>
      <c r="I9" s="67">
        <v>0</v>
      </c>
      <c r="J9" s="67"/>
      <c r="K9" s="67"/>
      <c r="L9" s="67">
        <v>0</v>
      </c>
      <c r="M9" s="67"/>
      <c r="N9" s="67"/>
      <c r="O9" s="67">
        <v>0</v>
      </c>
      <c r="P9" s="67">
        <v>0</v>
      </c>
      <c r="Q9" s="67"/>
      <c r="R9" s="67">
        <v>7000</v>
      </c>
      <c r="S9" s="67"/>
      <c r="T9" s="68">
        <f t="shared" ref="T9:T17" si="0">SUM(G9:S9)</f>
        <v>7000</v>
      </c>
    </row>
    <row r="10" spans="2:22" s="45" customFormat="1">
      <c r="B10" s="47">
        <v>3</v>
      </c>
      <c r="C10" s="62"/>
      <c r="D10" s="69"/>
      <c r="E10" s="47"/>
      <c r="F10" s="64"/>
      <c r="G10" s="65">
        <v>0</v>
      </c>
      <c r="H10" s="66">
        <v>0</v>
      </c>
      <c r="I10" s="67">
        <v>0</v>
      </c>
      <c r="J10" s="67"/>
      <c r="K10" s="67"/>
      <c r="L10" s="67">
        <v>0</v>
      </c>
      <c r="M10" s="67">
        <v>0</v>
      </c>
      <c r="N10" s="67">
        <v>0</v>
      </c>
      <c r="O10" s="67">
        <v>0</v>
      </c>
      <c r="P10" s="67">
        <v>0</v>
      </c>
      <c r="Q10" s="67"/>
      <c r="R10" s="67"/>
      <c r="S10" s="67"/>
      <c r="T10" s="68">
        <f t="shared" si="0"/>
        <v>0</v>
      </c>
    </row>
    <row r="11" spans="2:22" s="45" customFormat="1">
      <c r="B11" s="47">
        <v>4</v>
      </c>
      <c r="C11" s="62"/>
      <c r="D11" s="69"/>
      <c r="E11" s="47"/>
      <c r="F11" s="64"/>
      <c r="G11" s="65"/>
      <c r="H11" s="66">
        <v>0</v>
      </c>
      <c r="I11" s="67">
        <v>0</v>
      </c>
      <c r="J11" s="67"/>
      <c r="K11" s="67">
        <v>0</v>
      </c>
      <c r="L11" s="67"/>
      <c r="M11" s="67"/>
      <c r="N11" s="67"/>
      <c r="O11" s="67"/>
      <c r="P11" s="67"/>
      <c r="Q11" s="67"/>
      <c r="R11" s="67"/>
      <c r="S11" s="67"/>
      <c r="T11" s="68">
        <f t="shared" si="0"/>
        <v>0</v>
      </c>
    </row>
    <row r="12" spans="2:22" s="45" customFormat="1">
      <c r="B12" s="47">
        <v>5</v>
      </c>
      <c r="C12" s="62"/>
      <c r="D12" s="69"/>
      <c r="E12" s="47"/>
      <c r="F12" s="64"/>
      <c r="G12" s="65"/>
      <c r="H12" s="66">
        <v>0</v>
      </c>
      <c r="I12" s="67">
        <v>0</v>
      </c>
      <c r="J12" s="67">
        <v>0</v>
      </c>
      <c r="K12" s="67">
        <v>0</v>
      </c>
      <c r="L12" s="67"/>
      <c r="M12" s="67"/>
      <c r="N12" s="67"/>
      <c r="O12" s="67"/>
      <c r="P12" s="67"/>
      <c r="Q12" s="67"/>
      <c r="R12" s="67"/>
      <c r="S12" s="67"/>
      <c r="T12" s="68">
        <f t="shared" si="0"/>
        <v>0</v>
      </c>
    </row>
    <row r="13" spans="2:22" s="45" customFormat="1">
      <c r="B13" s="47">
        <v>6</v>
      </c>
      <c r="C13" s="62"/>
      <c r="D13" s="69"/>
      <c r="E13" s="47"/>
      <c r="F13" s="64"/>
      <c r="G13" s="65">
        <v>0</v>
      </c>
      <c r="H13" s="66">
        <v>0</v>
      </c>
      <c r="I13" s="67">
        <v>0</v>
      </c>
      <c r="J13" s="67">
        <v>0</v>
      </c>
      <c r="K13" s="67">
        <v>0</v>
      </c>
      <c r="L13" s="67"/>
      <c r="M13" s="67"/>
      <c r="N13" s="67"/>
      <c r="O13" s="67"/>
      <c r="P13" s="67"/>
      <c r="Q13" s="67"/>
      <c r="R13" s="67"/>
      <c r="S13" s="67"/>
      <c r="T13" s="68">
        <f t="shared" si="0"/>
        <v>0</v>
      </c>
    </row>
    <row r="14" spans="2:22" s="45" customFormat="1">
      <c r="B14" s="47">
        <v>7</v>
      </c>
      <c r="C14" s="62"/>
      <c r="D14" s="69"/>
      <c r="E14" s="47"/>
      <c r="F14" s="64"/>
      <c r="G14" s="65">
        <v>0</v>
      </c>
      <c r="H14" s="66">
        <v>0</v>
      </c>
      <c r="I14" s="67">
        <v>0</v>
      </c>
      <c r="J14" s="67">
        <v>0</v>
      </c>
      <c r="K14" s="67">
        <v>0</v>
      </c>
      <c r="L14" s="67"/>
      <c r="M14" s="67"/>
      <c r="N14" s="67"/>
      <c r="O14" s="67"/>
      <c r="P14" s="67"/>
      <c r="Q14" s="67"/>
      <c r="R14" s="67"/>
      <c r="S14" s="67"/>
      <c r="T14" s="68">
        <f t="shared" si="0"/>
        <v>0</v>
      </c>
    </row>
    <row r="15" spans="2:22" s="45" customFormat="1">
      <c r="B15" s="47">
        <v>8</v>
      </c>
      <c r="C15" s="62"/>
      <c r="D15" s="69"/>
      <c r="E15" s="47"/>
      <c r="F15" s="64"/>
      <c r="G15" s="65">
        <v>0</v>
      </c>
      <c r="H15" s="66">
        <v>0</v>
      </c>
      <c r="I15" s="67">
        <v>0</v>
      </c>
      <c r="J15" s="67">
        <v>0</v>
      </c>
      <c r="K15" s="67">
        <v>0</v>
      </c>
      <c r="L15" s="67"/>
      <c r="M15" s="67"/>
      <c r="N15" s="67"/>
      <c r="O15" s="67"/>
      <c r="P15" s="67"/>
      <c r="Q15" s="67"/>
      <c r="R15" s="67"/>
      <c r="S15" s="67"/>
      <c r="T15" s="68">
        <f t="shared" si="0"/>
        <v>0</v>
      </c>
    </row>
    <row r="16" spans="2:22" s="45" customFormat="1">
      <c r="B16" s="47">
        <v>9</v>
      </c>
      <c r="C16" s="62"/>
      <c r="D16" s="69"/>
      <c r="E16" s="47"/>
      <c r="F16" s="64"/>
      <c r="G16" s="65">
        <v>0</v>
      </c>
      <c r="H16" s="66">
        <v>0</v>
      </c>
      <c r="I16" s="67">
        <v>0</v>
      </c>
      <c r="J16" s="67">
        <v>0</v>
      </c>
      <c r="K16" s="67">
        <v>0</v>
      </c>
      <c r="L16" s="67"/>
      <c r="M16" s="67"/>
      <c r="N16" s="67"/>
      <c r="O16" s="67"/>
      <c r="P16" s="67"/>
      <c r="Q16" s="67"/>
      <c r="R16" s="67"/>
      <c r="S16" s="67"/>
      <c r="T16" s="68">
        <f t="shared" si="0"/>
        <v>0</v>
      </c>
    </row>
    <row r="17" spans="2:21" s="45" customFormat="1">
      <c r="B17" s="47">
        <v>10</v>
      </c>
      <c r="C17" s="62"/>
      <c r="D17" s="70"/>
      <c r="E17" s="47"/>
      <c r="F17" s="64"/>
      <c r="G17" s="71"/>
      <c r="H17" s="66">
        <v>0</v>
      </c>
      <c r="I17" s="67">
        <v>0</v>
      </c>
      <c r="J17" s="67">
        <v>0</v>
      </c>
      <c r="K17" s="67">
        <v>0</v>
      </c>
      <c r="L17" s="66"/>
      <c r="M17" s="66"/>
      <c r="N17" s="66"/>
      <c r="O17" s="66"/>
      <c r="P17" s="66"/>
      <c r="Q17" s="67"/>
      <c r="R17" s="67"/>
      <c r="S17" s="67"/>
      <c r="T17" s="68">
        <f t="shared" si="0"/>
        <v>0</v>
      </c>
    </row>
    <row r="18" spans="2:21" ht="18">
      <c r="B18" s="72" t="s">
        <v>97</v>
      </c>
      <c r="C18" s="73"/>
      <c r="D18" s="73"/>
      <c r="E18" s="73"/>
      <c r="F18" s="74"/>
      <c r="G18" s="75">
        <f>SUM(G8:G8)</f>
        <v>0</v>
      </c>
      <c r="H18" s="76">
        <f t="shared" ref="H18:S18" si="1">SUM(H8:H17)</f>
        <v>0</v>
      </c>
      <c r="I18" s="76">
        <f>SUM(I8:I17)</f>
        <v>0</v>
      </c>
      <c r="J18" s="76">
        <f t="shared" si="1"/>
        <v>0</v>
      </c>
      <c r="K18" s="76">
        <f t="shared" si="1"/>
        <v>0</v>
      </c>
      <c r="L18" s="76">
        <f t="shared" si="1"/>
        <v>0</v>
      </c>
      <c r="M18" s="76">
        <f t="shared" si="1"/>
        <v>0</v>
      </c>
      <c r="N18" s="76">
        <f t="shared" si="1"/>
        <v>0</v>
      </c>
      <c r="O18" s="76">
        <f t="shared" si="1"/>
        <v>0</v>
      </c>
      <c r="P18" s="76">
        <f t="shared" si="1"/>
        <v>0</v>
      </c>
      <c r="Q18" s="76">
        <f t="shared" si="1"/>
        <v>0</v>
      </c>
      <c r="R18" s="76">
        <f t="shared" si="1"/>
        <v>14000</v>
      </c>
      <c r="S18" s="76">
        <f t="shared" si="1"/>
        <v>0</v>
      </c>
      <c r="T18" s="76">
        <f>SUM(T8:T17)</f>
        <v>14000</v>
      </c>
    </row>
    <row r="20" spans="2:21" ht="28.8">
      <c r="B20" s="77"/>
      <c r="C20" s="78"/>
      <c r="D20" s="79"/>
      <c r="E20" s="59"/>
      <c r="I20" s="80"/>
    </row>
    <row r="24" spans="2:21" ht="18.75" customHeight="1">
      <c r="C24" s="81" t="s">
        <v>98</v>
      </c>
      <c r="D24" s="81"/>
      <c r="F24" s="82" t="s">
        <v>99</v>
      </c>
      <c r="G24" s="82"/>
      <c r="H24" s="82"/>
      <c r="I24" s="82"/>
      <c r="K24" s="82" t="s">
        <v>100</v>
      </c>
      <c r="L24" s="82"/>
      <c r="M24" s="82"/>
      <c r="N24" s="82"/>
      <c r="O24" s="82"/>
      <c r="P24" s="82"/>
      <c r="Q24" s="82"/>
      <c r="R24" s="82"/>
      <c r="S24" s="82"/>
    </row>
    <row r="25" spans="2:21" ht="30.75" customHeight="1">
      <c r="B25" s="83"/>
      <c r="C25" s="84" t="s">
        <v>101</v>
      </c>
      <c r="D25" s="84"/>
      <c r="E25" s="85"/>
      <c r="F25" s="84" t="s">
        <v>102</v>
      </c>
      <c r="G25" s="84"/>
      <c r="H25" s="84"/>
      <c r="I25" s="84"/>
      <c r="J25" s="86"/>
      <c r="K25" s="84" t="s">
        <v>103</v>
      </c>
      <c r="L25" s="84"/>
      <c r="M25" s="84"/>
      <c r="N25" s="84"/>
      <c r="O25" s="84"/>
      <c r="P25" s="84"/>
      <c r="Q25" s="84"/>
      <c r="R25" s="84"/>
      <c r="S25" s="84"/>
      <c r="T25" s="86"/>
      <c r="U25" s="86"/>
    </row>
    <row r="26" spans="2:21" ht="16.5" customHeight="1">
      <c r="B26" s="83"/>
      <c r="C26" s="87" t="s">
        <v>104</v>
      </c>
      <c r="D26" s="87"/>
      <c r="E26" s="88"/>
      <c r="F26" s="87" t="s">
        <v>105</v>
      </c>
      <c r="G26" s="87"/>
      <c r="H26" s="87"/>
      <c r="I26" s="87"/>
      <c r="J26" s="89"/>
      <c r="K26" s="87" t="s">
        <v>106</v>
      </c>
      <c r="L26" s="87"/>
      <c r="M26" s="87"/>
      <c r="N26" s="87"/>
      <c r="O26" s="87"/>
      <c r="P26" s="87"/>
      <c r="Q26" s="87"/>
      <c r="R26" s="87"/>
      <c r="S26" s="87"/>
      <c r="T26" s="89"/>
      <c r="U26" s="89"/>
    </row>
    <row r="27" spans="2:21" ht="18">
      <c r="C27" s="90"/>
      <c r="D27" s="90"/>
    </row>
  </sheetData>
  <mergeCells count="3">
    <mergeCell ref="B1:I1"/>
    <mergeCell ref="B2:I2"/>
    <mergeCell ref="B3:I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18"/>
  <sheetViews>
    <sheetView workbookViewId="0">
      <selection activeCell="A14" sqref="A14"/>
    </sheetView>
  </sheetViews>
  <sheetFormatPr baseColWidth="10" defaultRowHeight="14.4"/>
  <cols>
    <col min="1" max="1" width="5.6640625" customWidth="1"/>
    <col min="2" max="2" width="22.5546875" customWidth="1"/>
    <col min="4" max="4" width="13" bestFit="1" customWidth="1"/>
    <col min="5" max="5" width="18.44140625" customWidth="1"/>
    <col min="6" max="6" width="13.88671875" bestFit="1" customWidth="1"/>
    <col min="7" max="7" width="11.44140625" customWidth="1"/>
    <col min="8" max="8" width="12.5546875" bestFit="1" customWidth="1"/>
    <col min="9" max="9" width="13.88671875" bestFit="1" customWidth="1"/>
    <col min="11" max="11" width="13.88671875" bestFit="1" customWidth="1"/>
    <col min="12" max="12" width="15" customWidth="1"/>
  </cols>
  <sheetData>
    <row r="2" spans="2:14" ht="23.4">
      <c r="B2" s="199" t="s">
        <v>107</v>
      </c>
      <c r="C2" s="199"/>
      <c r="D2" s="199"/>
      <c r="E2" s="199"/>
      <c r="F2" s="199"/>
      <c r="G2" s="199"/>
      <c r="H2" s="199"/>
      <c r="I2" s="199"/>
      <c r="J2" s="199"/>
      <c r="K2" s="199"/>
      <c r="L2" s="91"/>
    </row>
    <row r="3" spans="2:14" ht="18">
      <c r="B3" s="190" t="s">
        <v>108</v>
      </c>
      <c r="C3" s="190"/>
      <c r="D3" s="190"/>
      <c r="E3" s="190"/>
      <c r="F3" s="190"/>
      <c r="G3" s="190"/>
      <c r="H3" s="190"/>
      <c r="I3" s="190"/>
      <c r="J3" s="190"/>
      <c r="K3" s="190"/>
      <c r="L3" s="56"/>
    </row>
    <row r="4" spans="2:14" ht="15" thickBot="1">
      <c r="H4" s="92"/>
    </row>
    <row r="5" spans="2:14" ht="15" thickBot="1">
      <c r="B5" s="200" t="s">
        <v>109</v>
      </c>
      <c r="C5" s="201"/>
      <c r="D5" s="201"/>
      <c r="E5" s="201"/>
      <c r="F5" s="201"/>
      <c r="G5" s="201"/>
      <c r="H5" s="201"/>
      <c r="I5" s="201"/>
      <c r="J5" s="201"/>
      <c r="K5" s="201"/>
      <c r="L5" s="93"/>
    </row>
    <row r="6" spans="2:14" ht="15" thickBot="1">
      <c r="B6" s="94" t="s">
        <v>175</v>
      </c>
      <c r="C6" s="95"/>
      <c r="D6" s="95"/>
      <c r="E6" s="95"/>
      <c r="F6" s="95"/>
      <c r="G6" s="96"/>
      <c r="H6" s="96"/>
      <c r="I6" s="96"/>
      <c r="J6" s="96"/>
      <c r="K6" s="96"/>
      <c r="L6" s="96"/>
    </row>
    <row r="7" spans="2:14" ht="15" thickBot="1">
      <c r="B7" s="202" t="s">
        <v>110</v>
      </c>
      <c r="C7" s="203"/>
      <c r="D7" s="203"/>
      <c r="E7" s="203"/>
      <c r="F7" s="204"/>
      <c r="G7" s="205" t="s">
        <v>111</v>
      </c>
      <c r="H7" s="206"/>
      <c r="I7" s="206"/>
      <c r="J7" s="206"/>
      <c r="K7" s="206"/>
      <c r="L7" s="206"/>
      <c r="M7" s="196" t="s">
        <v>112</v>
      </c>
      <c r="N7" s="197"/>
    </row>
    <row r="8" spans="2:14" ht="57.6">
      <c r="B8" s="97" t="s">
        <v>113</v>
      </c>
      <c r="C8" s="98" t="s">
        <v>114</v>
      </c>
      <c r="D8" s="98" t="s">
        <v>115</v>
      </c>
      <c r="E8" s="98" t="s">
        <v>116</v>
      </c>
      <c r="F8" s="98" t="s">
        <v>117</v>
      </c>
      <c r="G8" s="99" t="s">
        <v>118</v>
      </c>
      <c r="H8" s="99" t="s">
        <v>119</v>
      </c>
      <c r="I8" s="99" t="s">
        <v>120</v>
      </c>
      <c r="J8" s="99" t="s">
        <v>121</v>
      </c>
      <c r="K8" s="99" t="s">
        <v>122</v>
      </c>
      <c r="L8" s="100" t="s">
        <v>123</v>
      </c>
      <c r="M8" s="99" t="s">
        <v>115</v>
      </c>
      <c r="N8" s="101" t="s">
        <v>124</v>
      </c>
    </row>
    <row r="9" spans="2:14">
      <c r="B9" s="198" t="s">
        <v>125</v>
      </c>
      <c r="C9" s="102">
        <v>45988</v>
      </c>
      <c r="D9" s="103">
        <v>3</v>
      </c>
      <c r="E9" s="104" t="s">
        <v>126</v>
      </c>
      <c r="F9" s="105">
        <v>39935</v>
      </c>
      <c r="G9" s="102">
        <v>45988</v>
      </c>
      <c r="H9" s="103">
        <v>3</v>
      </c>
      <c r="I9" s="105">
        <v>39935</v>
      </c>
      <c r="J9" s="105">
        <v>110</v>
      </c>
      <c r="K9" s="105">
        <f>I9-J9</f>
        <v>39825</v>
      </c>
      <c r="L9" s="103"/>
      <c r="M9" s="103">
        <v>0</v>
      </c>
      <c r="N9" s="103">
        <v>0</v>
      </c>
    </row>
    <row r="10" spans="2:14">
      <c r="B10" s="198"/>
      <c r="C10" s="102">
        <v>45988</v>
      </c>
      <c r="D10" s="103">
        <v>3</v>
      </c>
      <c r="E10" s="106" t="s">
        <v>127</v>
      </c>
      <c r="F10" s="105">
        <v>22800</v>
      </c>
      <c r="G10" s="102">
        <v>45988</v>
      </c>
      <c r="H10" s="103">
        <v>3</v>
      </c>
      <c r="I10" s="105">
        <v>22800</v>
      </c>
      <c r="J10" s="105">
        <v>0</v>
      </c>
      <c r="K10" s="105">
        <f>I10-J10</f>
        <v>22800</v>
      </c>
      <c r="L10" s="103"/>
      <c r="M10" s="103">
        <v>0</v>
      </c>
      <c r="N10" s="103">
        <v>0</v>
      </c>
    </row>
    <row r="11" spans="2:14">
      <c r="B11" s="198"/>
      <c r="C11" s="102">
        <v>45988</v>
      </c>
      <c r="D11" s="103">
        <v>3</v>
      </c>
      <c r="E11" s="107" t="s">
        <v>128</v>
      </c>
      <c r="F11" s="105">
        <v>16500</v>
      </c>
      <c r="G11" s="102">
        <v>45988</v>
      </c>
      <c r="H11" s="103">
        <v>3</v>
      </c>
      <c r="I11" s="105">
        <v>16500</v>
      </c>
      <c r="J11" s="105">
        <v>300</v>
      </c>
      <c r="K11" s="105">
        <f t="shared" ref="K11" si="0">I11-J11</f>
        <v>16200</v>
      </c>
      <c r="L11" s="103"/>
      <c r="M11" s="103">
        <v>0</v>
      </c>
      <c r="N11" s="103">
        <v>0</v>
      </c>
    </row>
    <row r="12" spans="2:14">
      <c r="B12" s="198"/>
      <c r="C12" s="102"/>
      <c r="D12" s="108"/>
      <c r="E12" s="104"/>
      <c r="F12" s="171"/>
      <c r="G12" s="102"/>
      <c r="H12" s="108"/>
      <c r="I12" s="171"/>
      <c r="J12" s="172"/>
      <c r="K12" s="105"/>
      <c r="L12" s="109"/>
      <c r="M12" s="103"/>
      <c r="N12" s="103"/>
    </row>
    <row r="13" spans="2:14">
      <c r="B13" s="110"/>
      <c r="C13" s="111"/>
      <c r="D13" s="112"/>
      <c r="E13" s="106"/>
      <c r="F13" s="171"/>
      <c r="G13" s="113"/>
      <c r="H13" s="112"/>
      <c r="I13" s="114"/>
      <c r="J13" s="172"/>
      <c r="K13" s="115"/>
      <c r="L13" s="109"/>
      <c r="M13" s="116"/>
      <c r="N13" s="117"/>
    </row>
    <row r="14" spans="2:14">
      <c r="B14" s="110"/>
      <c r="C14" s="118"/>
      <c r="D14" s="112"/>
      <c r="E14" s="107"/>
      <c r="F14" s="173"/>
      <c r="G14" s="119"/>
      <c r="H14" s="112"/>
      <c r="I14" s="114"/>
      <c r="J14" s="120"/>
      <c r="K14" s="115"/>
      <c r="L14" s="109"/>
      <c r="M14" s="116"/>
      <c r="N14" s="117"/>
    </row>
    <row r="15" spans="2:14">
      <c r="B15" s="110"/>
      <c r="C15" s="118"/>
      <c r="D15" s="112"/>
      <c r="E15" s="104"/>
      <c r="F15" s="121"/>
      <c r="G15" s="119"/>
      <c r="H15" s="122"/>
      <c r="I15" s="114"/>
      <c r="J15" s="120"/>
      <c r="K15" s="115"/>
      <c r="L15" s="123"/>
      <c r="M15" s="116"/>
      <c r="N15" s="117"/>
    </row>
    <row r="16" spans="2:14">
      <c r="B16" s="110"/>
      <c r="C16" s="118"/>
      <c r="D16" s="112"/>
      <c r="E16" s="124"/>
      <c r="F16" s="121"/>
      <c r="G16" s="119"/>
      <c r="H16" s="122"/>
      <c r="I16" s="114"/>
      <c r="J16" s="120"/>
      <c r="K16" s="115"/>
      <c r="L16" s="109"/>
      <c r="M16" s="116"/>
      <c r="N16" s="117"/>
    </row>
    <row r="17" spans="2:14">
      <c r="B17" s="125"/>
      <c r="C17" s="118"/>
      <c r="D17" s="126"/>
      <c r="E17" s="126"/>
      <c r="F17" s="127"/>
      <c r="G17" s="127"/>
      <c r="H17" s="128"/>
      <c r="I17" s="128"/>
      <c r="J17" s="120"/>
      <c r="K17" s="115"/>
      <c r="L17" s="129"/>
      <c r="M17" s="116"/>
      <c r="N17" s="117"/>
    </row>
    <row r="18" spans="2:14" ht="15" thickBot="1">
      <c r="B18" s="130" t="s">
        <v>129</v>
      </c>
      <c r="C18" s="131"/>
      <c r="D18" s="131"/>
      <c r="E18" s="131"/>
      <c r="F18" s="132">
        <f>SUM(F9:F17)</f>
        <v>79235</v>
      </c>
      <c r="G18" s="132"/>
      <c r="H18" s="132"/>
      <c r="I18" s="132">
        <f>SUM(I9:I17)</f>
        <v>79235</v>
      </c>
      <c r="J18" s="132">
        <f>SUM(J9:J17)</f>
        <v>410</v>
      </c>
      <c r="K18" s="132">
        <f>SUM(K9:K17)</f>
        <v>78825</v>
      </c>
      <c r="L18" s="133"/>
      <c r="M18" s="134"/>
      <c r="N18" s="135"/>
    </row>
  </sheetData>
  <mergeCells count="7">
    <mergeCell ref="M7:N7"/>
    <mergeCell ref="B9:B12"/>
    <mergeCell ref="B2:K2"/>
    <mergeCell ref="B3:K3"/>
    <mergeCell ref="B5:K5"/>
    <mergeCell ref="B7:F7"/>
    <mergeCell ref="G7:L7"/>
  </mergeCells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Balanza ENERO 2023</vt:lpstr>
      <vt:lpstr>Inventario</vt:lpstr>
      <vt:lpstr>Ingresos</vt:lpstr>
      <vt:lpstr>DEUDA</vt:lpstr>
      <vt:lpstr>CONTROL AUDITORIA</vt:lpstr>
      <vt:lpstr>'Balanza ENERO 2023'!Títulos_a_imprimir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user1</cp:lastModifiedBy>
  <cp:lastPrinted>2025-12-03T14:59:55Z</cp:lastPrinted>
  <dcterms:created xsi:type="dcterms:W3CDTF">2018-05-02T13:48:00Z</dcterms:created>
  <dcterms:modified xsi:type="dcterms:W3CDTF">2025-12-15T19:27:26Z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5CC186B944964084AD835D96069AA2C2</vt:lpwstr>
  </property>
  <property fmtid="{D5CDD505-2E9C-101B-9397-08002B2CF9AE}" pid="3" name="KSOProductBuildVer">
    <vt:lpwstr>3082-11.2.0.11156</vt:lpwstr>
  </property>
</Properties>
</file>